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77" firstSheet="0" activeTab="0"/>
  </bookViews>
  <sheets>
    <sheet name="Permits 2008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<sst xmlns="http://schemas.openxmlformats.org/spreadsheetml/2006/main" count="1357" uniqueCount="84">
  <si>
    <t>Single Family Permits St. Louis County</t>
  </si>
  <si>
    <t>Single Family Permits St. Charles County</t>
  </si>
  <si>
    <t>Single Family Permits Jefferson County</t>
  </si>
  <si>
    <t>Single Family Permits Franklin County</t>
  </si>
  <si>
    <t>Single Family Permits Lincoln County</t>
  </si>
  <si>
    <t>Single Family Permits Warren County</t>
  </si>
  <si>
    <t>Single Family Permits St. Louis City</t>
  </si>
  <si>
    <t>Single Family Permits – Total HBA Area</t>
  </si>
  <si>
    <t>Single Family Permits Total HBA Area</t>
  </si>
  <si>
    <t>Single Family Permits St. Louis City (New Units Only)</t>
  </si>
  <si>
    <t>Single Family Permits St. Louis City (Gut Rehabs Only)</t>
  </si>
  <si>
    <t> ------- New Construction Only --------</t>
  </si>
  <si>
    <t>&lt;--------- New and Gutted Rehabilitated (from 1994 on) -------------- </t>
  </si>
  <si>
    <t>% Chg</t>
  </si>
  <si>
    <t>Month</t>
  </si>
  <si>
    <t>2003</t>
  </si>
  <si>
    <t>Mon</t>
  </si>
  <si>
    <t>Year</t>
  </si>
  <si>
    <t>Jan</t>
  </si>
  <si>
    <t>0</t>
  </si>
  <si>
    <t>Feb</t>
  </si>
  <si>
    <t>Mar 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</si>
  <si>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</si>
  <si>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</si>
  <si>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</si>
  <si>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</si>
  <si>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</si>
  <si>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</si>
  <si>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</si>
  <si>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</si>
  <si>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</si>
  <si>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 </t>
  </si>
  <si>
    <t>Y-E</t>
  </si>
  <si>
    <t>Multi-Family Permits St. Louis County</t>
  </si>
  <si>
    <t>Multi-Family Permits St. Charles County</t>
  </si>
  <si>
    <t>Multi-Family Permits Jefferson County</t>
  </si>
  <si>
    <t>Multi-Family Permits Franklin County</t>
  </si>
  <si>
    <t>Multi-Family Permits Lincoln County</t>
  </si>
  <si>
    <t>Multi-Family Permits Warren County</t>
  </si>
  <si>
    <t>Multi-Family Permits St. Louis City</t>
  </si>
  <si>
    <t>Multi-Family Permits Total HBA Area</t>
  </si>
  <si>
    <t>Multi-Family Permits St. Louis City (New Units Only)</t>
  </si>
  <si>
    <t>Multi-Family Permits St. Louis City (Gut Rehabs Only)</t>
  </si>
  <si>
    <t>  % Chg.</t>
  </si>
  <si>
    <t>,,,,,,,,,,,,,,,,,,,,,,,,,,,,,,,,,,,,,,,,,,,,,,,,,,,,</t>
  </si>
  <si>
    <t>2048 Rehab MF excluded from Oct 1998</t>
  </si>
  <si>
    <t>Total Building Permits St. Louis County</t>
  </si>
  <si>
    <t>Total Building Permits St. Charles County</t>
  </si>
  <si>
    <t>Total Building Permits Jefferson County</t>
  </si>
  <si>
    <t>Total Permits Franklin County</t>
  </si>
  <si>
    <t>Total Permits Lincoln County</t>
  </si>
  <si>
    <t>Total Permits Warren County</t>
  </si>
  <si>
    <t>Total Building Permits  St. Louis City</t>
  </si>
  <si>
    <t>Total Building Permits Total HBA Area                      </t>
  </si>
  <si>
    <t>Total Building Permits St. Louis City (New Units only)</t>
  </si>
  <si>
    <t>Total Building Permits St. Louis City (Gut Rehabs only)</t>
  </si>
  <si>
    <t>Four year moving avg.</t>
  </si>
  <si>
    <t>Five year moving avg.</t>
  </si>
  <si>
    <t>Chart Data</t>
  </si>
  <si>
    <t>Total</t>
  </si>
  <si>
    <t>Jan-05</t>
  </si>
  <si>
    <t>Jan 2005</t>
  </si>
  <si>
    <t>Jan-06</t>
  </si>
  <si>
    <t>Jan 2006</t>
  </si>
  <si>
    <t>Jan-07</t>
  </si>
  <si>
    <t>Jan 2007</t>
  </si>
  <si>
    <t>JAN-08</t>
  </si>
  <si>
    <t>Jan 2008</t>
  </si>
  <si>
    <t>Jan-09</t>
  </si>
  <si>
    <t>Jan 2009</t>
  </si>
  <si>
    <t>Jan-10</t>
  </si>
  <si>
    <t>Jan 2010</t>
  </si>
  <si>
    <t>Jan-11</t>
  </si>
  <si>
    <t>Jan 2011</t>
  </si>
  <si>
    <t>Jan-12</t>
  </si>
  <si>
    <t>Jan 2012</t>
  </si>
  <si>
    <t>Jan-13</t>
  </si>
  <si>
    <t>Jan 2013</t>
  </si>
  <si>
    <t>Jan-14</t>
  </si>
  <si>
    <t>Jan 2014</t>
  </si>
  <si>
    <t>Jan-15</t>
  </si>
  <si>
    <t>Jan 2015</t>
  </si>
  <si>
    <t>Jan-16</t>
  </si>
  <si>
    <t>Jan 2016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</si>
</sst>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"/>
    <numFmt numFmtId="167" formatCode="0"/>
    <numFmt numFmtId="168" formatCode="MM/DD/YY"/>
    <numFmt numFmtId="169" formatCode="YYYY\-MM\-DD"/>
  </numFmts>
  <fonts count="5">
    <font>
      <sz val="10"/>
      <name val="Bitstream Ve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Bitstream Vera Sans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DataPilot Corner" xfId="20" builtinId="54" customBuiltin="true"/>
    <cellStyle name="DataPilot Value" xfId="21" builtinId="54" customBuiltin="true"/>
    <cellStyle name="DataPilot Field" xfId="22" builtinId="54" customBuiltin="true"/>
    <cellStyle name="DataPilot Category" xfId="23" builtinId="54" customBuiltin="true"/>
    <cellStyle name="DataPilot Title" xfId="24" builtinId="54" customBuiltin="true"/>
    <cellStyle name="DataPilot Result" xfId="25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M255"/>
  <sheetViews>
    <sheetView windowProtection="false" showFormulas="false" showGridLines="true" showRowColHeaders="true" showZeros="true" rightToLeft="false" tabSelected="true" showOutlineSymbols="true" defaultGridColor="true" view="normal" topLeftCell="IE6" colorId="64" zoomScale="100" zoomScaleNormal="100" zoomScalePageLayoutView="100" workbookViewId="0">
      <selection pane="topLeft" activeCell="IY41" activeCellId="0" sqref="IY41"/>
    </sheetView>
  </sheetViews>
  <sheetFormatPr defaultRowHeight="12.8"/>
  <cols>
    <col collapsed="false" hidden="false" max="1" min="1" style="0" width="5.49553571428571"/>
    <col collapsed="false" hidden="false" max="2" min="2" style="0" width="7.39285714285714"/>
    <col collapsed="false" hidden="false" max="4" min="3" style="0" width="5.17410714285714"/>
    <col collapsed="false" hidden="false" max="5" min="5" style="0" width="5.41964285714286"/>
    <col collapsed="false" hidden="false" max="6" min="6" style="0" width="5.78571428571429"/>
    <col collapsed="false" hidden="false" max="7" min="7" style="0" width="5.17410714285714"/>
    <col collapsed="false" hidden="false" max="8" min="8" style="0" width="5.54464285714286"/>
    <col collapsed="false" hidden="false" max="9" min="9" style="0" width="5.04910714285714"/>
    <col collapsed="false" hidden="false" max="10" min="10" style="0" width="6.05357142857143"/>
    <col collapsed="false" hidden="false" max="11" min="11" style="0" width="5.29910714285714"/>
    <col collapsed="false" hidden="false" max="12" min="12" style="0" width="4.80357142857143"/>
    <col collapsed="false" hidden="false" max="13" min="13" style="0" width="6.05357142857143"/>
    <col collapsed="false" hidden="false" max="14" min="14" style="0" width="5.41964285714286"/>
    <col collapsed="false" hidden="false" max="15" min="15" style="0" width="5.54464285714286"/>
    <col collapsed="false" hidden="false" max="16" min="16" style="0" width="4.80357142857143"/>
    <col collapsed="false" hidden="false" max="17" min="17" style="0" width="5.91517857142857"/>
    <col collapsed="false" hidden="false" max="18" min="18" style="0" width="4.80357142857143"/>
    <col collapsed="false" hidden="false" max="19" min="19" style="0" width="5.54464285714286"/>
    <col collapsed="false" hidden="false" max="20" min="20" style="0" width="5.04910714285714"/>
    <col collapsed="false" hidden="false" max="21" min="21" style="0" width="5.57589285714286"/>
    <col collapsed="false" hidden="false" max="32" min="22" style="0" width="5.70982142857143"/>
    <col collapsed="false" hidden="false" max="33" min="33" style="0" width="6.41071428571429"/>
    <col collapsed="false" hidden="false" max="35" min="34" style="0" width="5.29910714285714"/>
    <col collapsed="false" hidden="false" max="36" min="36" style="0" width="5.41964285714286"/>
    <col collapsed="false" hidden="false" max="37" min="37" style="0" width="4.92857142857143"/>
    <col collapsed="false" hidden="false" max="95" min="38" style="0" width="6.46428571428571"/>
    <col collapsed="false" hidden="false" max="96" min="96" style="0" width="7.20535714285714"/>
    <col collapsed="false" hidden="false" max="185" min="97" style="0" width="6.46428571428571"/>
    <col collapsed="false" hidden="false" max="186" min="186" style="0" width="7.36160714285714"/>
    <col collapsed="false" hidden="false" max="194" min="187" style="0" width="6.46428571428571"/>
    <col collapsed="false" hidden="false" max="195" min="195" style="0" width="5.95982142857143"/>
    <col collapsed="false" hidden="false" max="199" min="196" style="0" width="6.46428571428571"/>
    <col collapsed="false" hidden="false" max="200" min="200" style="0" width="7.55803571428571"/>
    <col collapsed="false" hidden="false" max="201" min="201" style="0" width="6.46428571428571"/>
    <col collapsed="false" hidden="false" max="210" min="202" style="0" width="6.84375"/>
    <col collapsed="false" hidden="false" max="211" min="211" style="0" width="7.23660714285714"/>
    <col collapsed="false" hidden="false" max="219" min="212" style="0" width="6.46428571428571"/>
    <col collapsed="false" hidden="false" max="220" min="220" style="0" width="6.58928571428571"/>
    <col collapsed="false" hidden="false" max="255" min="221" style="0" width="6.46428571428571"/>
    <col collapsed="false" hidden="false" max="259" min="256" style="0" width="7.54464285714286"/>
    <col collapsed="false" hidden="false" max="273" min="260" style="0" width="6.46428571428571"/>
    <col collapsed="false" hidden="false" max="325" min="274" style="0" width="4.18303571428571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2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2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2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 customFormat="false" ht="12.8" hidden="false" customHeight="false" outlineLevel="0" collapsed="false">
      <c r="A2" s="1"/>
      <c r="E2" s="1"/>
      <c r="F2" s="1"/>
      <c r="G2" s="1"/>
      <c r="H2" s="1"/>
      <c r="I2" s="1"/>
      <c r="J2" s="1"/>
      <c r="K2" s="3" t="s">
        <v>0</v>
      </c>
      <c r="L2" s="3"/>
      <c r="M2" s="3"/>
      <c r="N2" s="3"/>
      <c r="O2" s="3"/>
      <c r="P2" s="3"/>
      <c r="Q2" s="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J2" s="1"/>
      <c r="AK2" s="1"/>
      <c r="AL2" s="1"/>
      <c r="AM2" s="1"/>
      <c r="AN2" s="1"/>
      <c r="AO2" s="1"/>
      <c r="AP2" s="1"/>
      <c r="AQ2" s="1"/>
      <c r="AR2" s="1"/>
      <c r="AS2" s="3" t="s">
        <v>1</v>
      </c>
      <c r="AT2" s="3"/>
      <c r="AU2" s="3"/>
      <c r="AV2" s="3"/>
      <c r="AW2" s="3"/>
      <c r="AX2" s="3"/>
      <c r="AY2" s="3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3" t="s">
        <v>2</v>
      </c>
      <c r="BX2" s="3"/>
      <c r="BY2" s="3"/>
      <c r="BZ2" s="3"/>
      <c r="CA2" s="3"/>
      <c r="CB2" s="3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S2" s="1"/>
      <c r="CT2" s="1"/>
      <c r="CU2" s="3" t="s">
        <v>3</v>
      </c>
      <c r="CV2" s="3"/>
      <c r="CW2" s="3"/>
      <c r="CX2" s="3"/>
      <c r="CY2" s="3"/>
      <c r="CZ2" s="3"/>
      <c r="DA2" s="1"/>
      <c r="DB2" s="1"/>
      <c r="DC2" s="1"/>
      <c r="DD2" s="1"/>
      <c r="DE2" s="1"/>
      <c r="DF2" s="1"/>
      <c r="DG2" s="1"/>
      <c r="DH2" s="1"/>
      <c r="DI2" s="1"/>
      <c r="DJ2" s="1"/>
      <c r="DL2" s="1"/>
      <c r="DM2" s="1"/>
      <c r="DN2" s="1"/>
      <c r="DO2" s="1" t="s">
        <v>4</v>
      </c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3" t="s">
        <v>5</v>
      </c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2"/>
      <c r="ES2" s="3"/>
      <c r="ET2" s="1"/>
      <c r="EV2" s="1"/>
      <c r="EW2" s="1"/>
      <c r="EX2" s="1"/>
      <c r="EY2" s="1"/>
      <c r="EZ2" s="1"/>
      <c r="FA2" s="1"/>
      <c r="FB2" s="1"/>
      <c r="FC2" s="1"/>
      <c r="FD2" s="3" t="s">
        <v>6</v>
      </c>
      <c r="FE2" s="3"/>
      <c r="FF2" s="3"/>
      <c r="FG2" s="3"/>
      <c r="FH2" s="3"/>
      <c r="FI2" s="3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2"/>
      <c r="FX2" s="4" t="s">
        <v>7</v>
      </c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 t="s">
        <v>8</v>
      </c>
      <c r="GK2" s="4"/>
      <c r="GL2" s="4"/>
      <c r="GM2" s="4"/>
      <c r="GN2" s="4"/>
      <c r="GO2" s="4"/>
      <c r="GP2" s="4"/>
      <c r="GQ2" s="4"/>
      <c r="GR2" s="4"/>
      <c r="GS2" s="4"/>
      <c r="GT2" s="4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G2" s="1"/>
      <c r="HH2" s="1"/>
      <c r="HI2" s="1"/>
      <c r="HJ2" s="1"/>
      <c r="HK2" s="1"/>
      <c r="HL2" s="1"/>
      <c r="HM2" s="3" t="s">
        <v>9</v>
      </c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1"/>
      <c r="IE2" s="1"/>
      <c r="IF2" s="1"/>
      <c r="IG2" s="1"/>
      <c r="IH2" s="1"/>
      <c r="II2" s="1"/>
      <c r="IJ2" s="3" t="s">
        <v>10</v>
      </c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</row>
    <row r="3" customFormat="false" ht="12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2"/>
      <c r="ES3" s="1" t="s">
        <v>11</v>
      </c>
      <c r="ET3" s="1"/>
      <c r="EU3" s="1"/>
      <c r="EV3" s="1"/>
      <c r="EW3" s="1"/>
      <c r="EX3" s="1"/>
      <c r="EY3" s="1"/>
      <c r="EZ3" s="1" t="s">
        <v>12</v>
      </c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2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2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2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2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2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2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5" t="s">
        <v>13</v>
      </c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2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</row>
    <row r="5" customFormat="false" ht="12.8" hidden="false" customHeight="false" outlineLevel="0" collapsed="false">
      <c r="A5" s="3" t="s">
        <v>14</v>
      </c>
      <c r="B5" s="6" t="n">
        <v>1987</v>
      </c>
      <c r="C5" s="6" t="n">
        <v>1988</v>
      </c>
      <c r="D5" s="6" t="n">
        <v>1989</v>
      </c>
      <c r="E5" s="6" t="n">
        <v>1990</v>
      </c>
      <c r="F5" s="6" t="n">
        <v>1991</v>
      </c>
      <c r="G5" s="6" t="n">
        <v>1992</v>
      </c>
      <c r="H5" s="6" t="n">
        <v>1993</v>
      </c>
      <c r="I5" s="6" t="n">
        <v>1994</v>
      </c>
      <c r="J5" s="6" t="n">
        <v>1995</v>
      </c>
      <c r="K5" s="6" t="n">
        <v>1996</v>
      </c>
      <c r="L5" s="6" t="n">
        <v>1997</v>
      </c>
      <c r="M5" s="6" t="n">
        <v>1998</v>
      </c>
      <c r="N5" s="6" t="n">
        <v>1999</v>
      </c>
      <c r="O5" s="6" t="n">
        <v>2000</v>
      </c>
      <c r="P5" s="6" t="n">
        <v>2001</v>
      </c>
      <c r="Q5" s="6" t="n">
        <v>2002</v>
      </c>
      <c r="R5" s="3" t="s">
        <v>15</v>
      </c>
      <c r="S5" s="6" t="n">
        <v>2004</v>
      </c>
      <c r="T5" s="6" t="n">
        <v>2005</v>
      </c>
      <c r="U5" s="6" t="n">
        <v>2006</v>
      </c>
      <c r="V5" s="6" t="n">
        <v>2007</v>
      </c>
      <c r="W5" s="6" t="n">
        <v>2008</v>
      </c>
      <c r="X5" s="6" t="n">
        <v>2009</v>
      </c>
      <c r="Y5" s="6" t="n">
        <v>2010</v>
      </c>
      <c r="Z5" s="6" t="n">
        <v>2011</v>
      </c>
      <c r="AA5" s="6" t="n">
        <v>2012</v>
      </c>
      <c r="AB5" s="6" t="n">
        <v>2013</v>
      </c>
      <c r="AC5" s="6" t="n">
        <v>2014</v>
      </c>
      <c r="AD5" s="6" t="n">
        <v>2015</v>
      </c>
      <c r="AE5" s="6" t="n">
        <v>2016</v>
      </c>
      <c r="AF5" s="3" t="s">
        <v>14</v>
      </c>
      <c r="AG5" s="6" t="n">
        <v>1987</v>
      </c>
      <c r="AH5" s="6" t="n">
        <v>1988</v>
      </c>
      <c r="AI5" s="6" t="n">
        <v>1989</v>
      </c>
      <c r="AJ5" s="6" t="n">
        <v>1990</v>
      </c>
      <c r="AK5" s="6" t="n">
        <v>1991</v>
      </c>
      <c r="AL5" s="6" t="n">
        <v>1992</v>
      </c>
      <c r="AM5" s="6" t="n">
        <v>1993</v>
      </c>
      <c r="AN5" s="6" t="n">
        <v>1994</v>
      </c>
      <c r="AO5" s="6" t="n">
        <v>1995</v>
      </c>
      <c r="AP5" s="6" t="n">
        <v>1996</v>
      </c>
      <c r="AQ5" s="6" t="n">
        <v>1997</v>
      </c>
      <c r="AR5" s="6" t="n">
        <v>1998</v>
      </c>
      <c r="AS5" s="6" t="n">
        <v>1999</v>
      </c>
      <c r="AT5" s="6" t="n">
        <v>2000</v>
      </c>
      <c r="AU5" s="6" t="n">
        <v>2001</v>
      </c>
      <c r="AV5" s="6" t="n">
        <v>2002</v>
      </c>
      <c r="AW5" s="3" t="s">
        <v>15</v>
      </c>
      <c r="AX5" s="6" t="n">
        <v>2004</v>
      </c>
      <c r="AY5" s="6" t="n">
        <v>2005</v>
      </c>
      <c r="AZ5" s="6" t="n">
        <v>2006</v>
      </c>
      <c r="BA5" s="6" t="n">
        <v>2007</v>
      </c>
      <c r="BB5" s="6" t="n">
        <v>2008</v>
      </c>
      <c r="BC5" s="6" t="n">
        <v>2009</v>
      </c>
      <c r="BD5" s="6" t="n">
        <v>2010</v>
      </c>
      <c r="BE5" s="6" t="n">
        <v>2011</v>
      </c>
      <c r="BF5" s="6" t="n">
        <v>2012</v>
      </c>
      <c r="BG5" s="6" t="n">
        <v>2013</v>
      </c>
      <c r="BH5" s="6" t="n">
        <v>2014</v>
      </c>
      <c r="BI5" s="6" t="n">
        <v>2015</v>
      </c>
      <c r="BJ5" s="6" t="n">
        <v>2016</v>
      </c>
      <c r="BK5" s="5" t="s">
        <v>14</v>
      </c>
      <c r="BL5" s="6" t="n">
        <v>1987</v>
      </c>
      <c r="BM5" s="6" t="n">
        <v>1988</v>
      </c>
      <c r="BN5" s="6" t="n">
        <v>1989</v>
      </c>
      <c r="BO5" s="6" t="n">
        <v>1990</v>
      </c>
      <c r="BP5" s="6" t="n">
        <v>1991</v>
      </c>
      <c r="BQ5" s="6" t="n">
        <v>1992</v>
      </c>
      <c r="BR5" s="6" t="n">
        <v>1993</v>
      </c>
      <c r="BS5" s="6" t="n">
        <v>1994</v>
      </c>
      <c r="BT5" s="6" t="n">
        <v>1995</v>
      </c>
      <c r="BU5" s="6" t="n">
        <v>1996</v>
      </c>
      <c r="BV5" s="6" t="n">
        <v>1997</v>
      </c>
      <c r="BW5" s="6" t="n">
        <v>1998</v>
      </c>
      <c r="BX5" s="6" t="n">
        <v>1999</v>
      </c>
      <c r="BY5" s="6" t="n">
        <v>2000</v>
      </c>
      <c r="BZ5" s="6" t="n">
        <v>2001</v>
      </c>
      <c r="CA5" s="6" t="n">
        <v>2002</v>
      </c>
      <c r="CB5" s="3" t="s">
        <v>15</v>
      </c>
      <c r="CC5" s="6" t="n">
        <v>2004</v>
      </c>
      <c r="CD5" s="6" t="n">
        <v>2005</v>
      </c>
      <c r="CE5" s="6" t="n">
        <v>2006</v>
      </c>
      <c r="CF5" s="6" t="n">
        <v>2007</v>
      </c>
      <c r="CG5" s="6" t="n">
        <v>2008</v>
      </c>
      <c r="CH5" s="6" t="n">
        <v>2009</v>
      </c>
      <c r="CI5" s="6" t="n">
        <v>2010</v>
      </c>
      <c r="CJ5" s="6" t="n">
        <v>2011</v>
      </c>
      <c r="CK5" s="6" t="n">
        <v>2012</v>
      </c>
      <c r="CL5" s="6" t="n">
        <v>2013</v>
      </c>
      <c r="CM5" s="6" t="n">
        <v>2014</v>
      </c>
      <c r="CN5" s="6" t="n">
        <v>2015</v>
      </c>
      <c r="CO5" s="6" t="n">
        <v>2016</v>
      </c>
      <c r="CP5" s="5" t="s">
        <v>14</v>
      </c>
      <c r="CQ5" s="1"/>
      <c r="CR5" s="6" t="n">
        <v>1999</v>
      </c>
      <c r="CS5" s="6" t="n">
        <v>2000</v>
      </c>
      <c r="CT5" s="6" t="n">
        <v>2001</v>
      </c>
      <c r="CU5" s="6" t="n">
        <v>2002</v>
      </c>
      <c r="CV5" s="3" t="s">
        <v>15</v>
      </c>
      <c r="CW5" s="6" t="n">
        <v>2004</v>
      </c>
      <c r="CX5" s="6" t="n">
        <v>2005</v>
      </c>
      <c r="CY5" s="6" t="n">
        <v>2006</v>
      </c>
      <c r="CZ5" s="6" t="n">
        <v>2007</v>
      </c>
      <c r="DA5" s="6" t="n">
        <v>2008</v>
      </c>
      <c r="DB5" s="6" t="n">
        <v>2009</v>
      </c>
      <c r="DC5" s="6" t="n">
        <v>2010</v>
      </c>
      <c r="DD5" s="6" t="n">
        <v>2011</v>
      </c>
      <c r="DE5" s="6" t="n">
        <v>2012</v>
      </c>
      <c r="DF5" s="6" t="n">
        <v>2013</v>
      </c>
      <c r="DG5" s="6" t="n">
        <v>2014</v>
      </c>
      <c r="DH5" s="6" t="n">
        <v>2015</v>
      </c>
      <c r="DI5" s="6" t="n">
        <v>2016</v>
      </c>
      <c r="DJ5" s="5" t="s">
        <v>14</v>
      </c>
      <c r="DK5" s="6" t="n">
        <v>2000</v>
      </c>
      <c r="DL5" s="6" t="n">
        <v>2001</v>
      </c>
      <c r="DM5" s="6" t="n">
        <v>2002</v>
      </c>
      <c r="DN5" s="3" t="s">
        <v>15</v>
      </c>
      <c r="DO5" s="6" t="n">
        <v>2004</v>
      </c>
      <c r="DP5" s="6" t="n">
        <v>2005</v>
      </c>
      <c r="DQ5" s="6" t="n">
        <v>2006</v>
      </c>
      <c r="DR5" s="6" t="n">
        <v>2007</v>
      </c>
      <c r="DS5" s="6" t="n">
        <v>2008</v>
      </c>
      <c r="DT5" s="6" t="n">
        <v>2009</v>
      </c>
      <c r="DU5" s="6" t="n">
        <v>2010</v>
      </c>
      <c r="DV5" s="6" t="n">
        <v>2011</v>
      </c>
      <c r="DW5" s="6" t="n">
        <v>2012</v>
      </c>
      <c r="DX5" s="6" t="n">
        <v>2013</v>
      </c>
      <c r="DY5" s="6" t="n">
        <v>2014</v>
      </c>
      <c r="DZ5" s="6" t="n">
        <v>2015</v>
      </c>
      <c r="EA5" s="6" t="n">
        <v>2016</v>
      </c>
      <c r="EB5" s="5" t="s">
        <v>14</v>
      </c>
      <c r="EC5" s="6" t="n">
        <v>2002</v>
      </c>
      <c r="ED5" s="3" t="s">
        <v>15</v>
      </c>
      <c r="EE5" s="6" t="n">
        <v>2004</v>
      </c>
      <c r="EF5" s="6" t="n">
        <v>2005</v>
      </c>
      <c r="EG5" s="6" t="n">
        <v>2006</v>
      </c>
      <c r="EH5" s="6" t="n">
        <v>2007</v>
      </c>
      <c r="EI5" s="6" t="n">
        <v>2008</v>
      </c>
      <c r="EJ5" s="6" t="n">
        <v>2009</v>
      </c>
      <c r="EK5" s="6" t="n">
        <v>2010</v>
      </c>
      <c r="EL5" s="6" t="n">
        <v>2011</v>
      </c>
      <c r="EM5" s="6" t="n">
        <v>2012</v>
      </c>
      <c r="EN5" s="6" t="n">
        <v>2013</v>
      </c>
      <c r="EO5" s="6" t="n">
        <v>2014</v>
      </c>
      <c r="EP5" s="6" t="n">
        <v>2015</v>
      </c>
      <c r="EQ5" s="6" t="n">
        <v>2016</v>
      </c>
      <c r="ER5" s="2"/>
      <c r="ES5" s="6" t="n">
        <v>1987</v>
      </c>
      <c r="ET5" s="6" t="n">
        <v>1988</v>
      </c>
      <c r="EU5" s="6" t="n">
        <v>1989</v>
      </c>
      <c r="EV5" s="6" t="n">
        <v>1990</v>
      </c>
      <c r="EW5" s="6" t="n">
        <v>1991</v>
      </c>
      <c r="EX5" s="6" t="n">
        <v>1992</v>
      </c>
      <c r="EY5" s="6" t="n">
        <v>1993</v>
      </c>
      <c r="EZ5" s="6" t="n">
        <v>1994</v>
      </c>
      <c r="FA5" s="6" t="n">
        <v>1995</v>
      </c>
      <c r="FB5" s="6" t="n">
        <v>1996</v>
      </c>
      <c r="FC5" s="6" t="n">
        <v>1997</v>
      </c>
      <c r="FD5" s="6" t="n">
        <v>1998</v>
      </c>
      <c r="FE5" s="6" t="n">
        <v>1999</v>
      </c>
      <c r="FF5" s="6" t="n">
        <v>2000</v>
      </c>
      <c r="FG5" s="6" t="n">
        <v>2001</v>
      </c>
      <c r="FH5" s="6" t="n">
        <v>2002</v>
      </c>
      <c r="FI5" s="6" t="n">
        <v>2003</v>
      </c>
      <c r="FJ5" s="6" t="n">
        <v>2004</v>
      </c>
      <c r="FK5" s="6" t="n">
        <v>2005</v>
      </c>
      <c r="FL5" s="6" t="n">
        <v>2006</v>
      </c>
      <c r="FM5" s="6" t="n">
        <v>2007</v>
      </c>
      <c r="FN5" s="6" t="n">
        <v>2008</v>
      </c>
      <c r="FO5" s="0" t="n">
        <v>2009</v>
      </c>
      <c r="FP5" s="6" t="n">
        <v>2010</v>
      </c>
      <c r="FQ5" s="6" t="n">
        <v>2011</v>
      </c>
      <c r="FR5" s="6" t="n">
        <v>2012</v>
      </c>
      <c r="FS5" s="6" t="n">
        <v>2013</v>
      </c>
      <c r="FT5" s="6" t="n">
        <v>2014</v>
      </c>
      <c r="FU5" s="6" t="n">
        <v>2015</v>
      </c>
      <c r="FV5" s="6" t="n">
        <v>2016</v>
      </c>
      <c r="FW5" s="5" t="s">
        <v>14</v>
      </c>
      <c r="FX5" s="6" t="n">
        <v>1987</v>
      </c>
      <c r="FY5" s="6" t="n">
        <v>1988</v>
      </c>
      <c r="FZ5" s="6" t="n">
        <v>1989</v>
      </c>
      <c r="GA5" s="6" t="n">
        <v>1990</v>
      </c>
      <c r="GB5" s="6" t="n">
        <v>1991</v>
      </c>
      <c r="GC5" s="6" t="n">
        <v>1992</v>
      </c>
      <c r="GD5" s="6" t="n">
        <v>1993</v>
      </c>
      <c r="GE5" s="6" t="n">
        <v>1994</v>
      </c>
      <c r="GF5" s="6" t="n">
        <v>1995</v>
      </c>
      <c r="GG5" s="6" t="n">
        <v>1996</v>
      </c>
      <c r="GH5" s="6" t="n">
        <v>1997</v>
      </c>
      <c r="GI5" s="6" t="n">
        <v>1998</v>
      </c>
      <c r="GJ5" s="6" t="n">
        <v>1999</v>
      </c>
      <c r="GK5" s="6" t="n">
        <v>2000</v>
      </c>
      <c r="GL5" s="6" t="n">
        <v>2001</v>
      </c>
      <c r="GM5" s="6" t="n">
        <v>2002</v>
      </c>
      <c r="GN5" s="3" t="s">
        <v>15</v>
      </c>
      <c r="GO5" s="6" t="n">
        <v>2004</v>
      </c>
      <c r="GP5" s="6" t="n">
        <v>2005</v>
      </c>
      <c r="GQ5" s="6" t="n">
        <v>2006</v>
      </c>
      <c r="GR5" s="6" t="n">
        <v>2007</v>
      </c>
      <c r="GS5" s="6" t="n">
        <v>2008</v>
      </c>
      <c r="GT5" s="6" t="n">
        <v>2009</v>
      </c>
      <c r="GU5" s="6" t="n">
        <v>2010</v>
      </c>
      <c r="GV5" s="6" t="n">
        <v>2011</v>
      </c>
      <c r="GW5" s="6" t="n">
        <v>2012</v>
      </c>
      <c r="GX5" s="6" t="n">
        <v>2013</v>
      </c>
      <c r="GY5" s="6" t="n">
        <v>2014</v>
      </c>
      <c r="GZ5" s="6" t="n">
        <v>2015</v>
      </c>
      <c r="HA5" s="6" t="n">
        <v>2016</v>
      </c>
      <c r="HB5" s="7" t="s">
        <v>16</v>
      </c>
      <c r="HC5" s="3" t="s">
        <v>17</v>
      </c>
      <c r="HD5" s="5" t="s">
        <v>14</v>
      </c>
      <c r="HE5" s="6" t="n">
        <v>1994</v>
      </c>
      <c r="HF5" s="6" t="n">
        <v>1995</v>
      </c>
      <c r="HG5" s="6" t="n">
        <v>1996</v>
      </c>
      <c r="HH5" s="6" t="n">
        <v>1997</v>
      </c>
      <c r="HI5" s="6" t="n">
        <v>1998</v>
      </c>
      <c r="HJ5" s="6" t="n">
        <v>1999</v>
      </c>
      <c r="HK5" s="6" t="n">
        <v>2000</v>
      </c>
      <c r="HL5" s="6" t="n">
        <v>2001</v>
      </c>
      <c r="HM5" s="6" t="n">
        <v>2002</v>
      </c>
      <c r="HN5" s="3" t="s">
        <v>15</v>
      </c>
      <c r="HO5" s="6" t="n">
        <v>2004</v>
      </c>
      <c r="HP5" s="6" t="n">
        <v>2005</v>
      </c>
      <c r="HQ5" s="6" t="n">
        <v>2006</v>
      </c>
      <c r="HR5" s="6" t="n">
        <v>2007</v>
      </c>
      <c r="HS5" s="6" t="n">
        <v>2008</v>
      </c>
      <c r="HT5" s="6" t="n">
        <v>2009</v>
      </c>
      <c r="HU5" s="6" t="n">
        <v>2010</v>
      </c>
      <c r="HV5" s="6" t="n">
        <v>2011</v>
      </c>
      <c r="HW5" s="6" t="n">
        <v>2012</v>
      </c>
      <c r="HX5" s="6" t="n">
        <v>2013</v>
      </c>
      <c r="HY5" s="6" t="n">
        <v>2014</v>
      </c>
      <c r="HZ5" s="6" t="n">
        <v>2015</v>
      </c>
      <c r="IA5" s="6" t="n">
        <v>2016</v>
      </c>
      <c r="IB5" s="5" t="s">
        <v>14</v>
      </c>
      <c r="IC5" s="6" t="n">
        <v>1994</v>
      </c>
      <c r="ID5" s="6" t="n">
        <v>1995</v>
      </c>
      <c r="IE5" s="6" t="n">
        <v>1996</v>
      </c>
      <c r="IF5" s="6" t="n">
        <v>1997</v>
      </c>
      <c r="IG5" s="6" t="n">
        <v>1998</v>
      </c>
      <c r="IH5" s="6" t="n">
        <v>1999</v>
      </c>
      <c r="II5" s="6" t="n">
        <v>2000</v>
      </c>
      <c r="IJ5" s="6" t="n">
        <v>2001</v>
      </c>
      <c r="IK5" s="6" t="n">
        <v>2002</v>
      </c>
      <c r="IL5" s="7" t="s">
        <v>15</v>
      </c>
      <c r="IM5" s="6" t="n">
        <v>2004</v>
      </c>
      <c r="IN5" s="6" t="n">
        <v>2005</v>
      </c>
      <c r="IO5" s="6" t="n">
        <v>2006</v>
      </c>
      <c r="IP5" s="6" t="n">
        <v>2007</v>
      </c>
      <c r="IQ5" s="6" t="n">
        <v>2008</v>
      </c>
      <c r="IR5" s="6" t="n">
        <v>2009</v>
      </c>
      <c r="IS5" s="6" t="n">
        <v>2010</v>
      </c>
      <c r="IT5" s="6" t="n">
        <v>2011</v>
      </c>
      <c r="IU5" s="6" t="n">
        <v>2012</v>
      </c>
      <c r="IV5" s="6" t="n">
        <v>2013</v>
      </c>
      <c r="IW5" s="6" t="n">
        <v>2014</v>
      </c>
      <c r="IX5" s="6" t="n">
        <v>2015</v>
      </c>
      <c r="IY5" s="6" t="n">
        <v>2016</v>
      </c>
      <c r="IZ5" s="5" t="s">
        <v>14</v>
      </c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</row>
    <row r="6" customFormat="false" ht="12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2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2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2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2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2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2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C6" s="1"/>
      <c r="HD6" s="2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2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2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</row>
    <row r="7" customFormat="false" ht="12.8" hidden="false" customHeight="false" outlineLevel="0" collapsed="false">
      <c r="A7" s="3" t="s">
        <v>18</v>
      </c>
      <c r="B7" s="6" t="n">
        <v>221</v>
      </c>
      <c r="C7" s="6" t="n">
        <v>262</v>
      </c>
      <c r="D7" s="6" t="n">
        <v>207</v>
      </c>
      <c r="E7" s="6" t="n">
        <v>236</v>
      </c>
      <c r="F7" s="6" t="n">
        <v>92</v>
      </c>
      <c r="G7" s="6" t="n">
        <v>229</v>
      </c>
      <c r="H7" s="6" t="n">
        <v>201</v>
      </c>
      <c r="I7" s="6" t="n">
        <v>304</v>
      </c>
      <c r="J7" s="6" t="n">
        <v>167</v>
      </c>
      <c r="K7" s="6" t="n">
        <v>185</v>
      </c>
      <c r="L7" s="6" t="n">
        <v>168</v>
      </c>
      <c r="M7" s="6" t="n">
        <v>116</v>
      </c>
      <c r="N7" s="6" t="n">
        <v>143</v>
      </c>
      <c r="O7" s="6" t="n">
        <v>164</v>
      </c>
      <c r="P7" s="6" t="n">
        <v>98</v>
      </c>
      <c r="Q7" s="6" t="n">
        <v>136</v>
      </c>
      <c r="R7" s="6" t="n">
        <v>108</v>
      </c>
      <c r="S7" s="6" t="n">
        <v>129</v>
      </c>
      <c r="T7" s="1" t="n">
        <v>118</v>
      </c>
      <c r="U7" s="1" t="n">
        <v>67</v>
      </c>
      <c r="V7" s="1" t="n">
        <v>64</v>
      </c>
      <c r="W7" s="1" t="n">
        <v>55</v>
      </c>
      <c r="X7" s="1" t="n">
        <v>27</v>
      </c>
      <c r="Y7" s="1" t="n">
        <v>32</v>
      </c>
      <c r="Z7" s="1" t="n">
        <v>19</v>
      </c>
      <c r="AA7" s="1" t="n">
        <v>35</v>
      </c>
      <c r="AB7" s="1" t="n">
        <v>42</v>
      </c>
      <c r="AC7" s="1" t="n">
        <v>53</v>
      </c>
      <c r="AD7" s="1" t="n">
        <v>57</v>
      </c>
      <c r="AE7" s="1" t="n">
        <v>77</v>
      </c>
      <c r="AF7" s="5" t="s">
        <v>18</v>
      </c>
      <c r="AG7" s="6" t="n">
        <v>172</v>
      </c>
      <c r="AH7" s="6" t="n">
        <v>146</v>
      </c>
      <c r="AI7" s="6" t="n">
        <v>74</v>
      </c>
      <c r="AJ7" s="6" t="n">
        <v>144</v>
      </c>
      <c r="AK7" s="6" t="n">
        <v>79</v>
      </c>
      <c r="AL7" s="6" t="n">
        <v>145</v>
      </c>
      <c r="AM7" s="6" t="n">
        <v>140</v>
      </c>
      <c r="AN7" s="6" t="n">
        <v>230</v>
      </c>
      <c r="AO7" s="6" t="n">
        <v>137</v>
      </c>
      <c r="AP7" s="6" t="n">
        <v>155</v>
      </c>
      <c r="AQ7" s="6" t="n">
        <v>164</v>
      </c>
      <c r="AR7" s="6" t="n">
        <v>206</v>
      </c>
      <c r="AS7" s="6" t="n">
        <v>236</v>
      </c>
      <c r="AT7" s="6" t="n">
        <v>296</v>
      </c>
      <c r="AU7" s="6" t="n">
        <v>200</v>
      </c>
      <c r="AV7" s="6" t="n">
        <v>318</v>
      </c>
      <c r="AW7" s="6" t="n">
        <v>315</v>
      </c>
      <c r="AX7" s="6" t="n">
        <v>255</v>
      </c>
      <c r="AY7" s="6" t="n">
        <v>210</v>
      </c>
      <c r="AZ7" s="6" t="n">
        <v>227</v>
      </c>
      <c r="BA7" s="6" t="n">
        <v>245</v>
      </c>
      <c r="BB7" s="6" t="n">
        <v>115</v>
      </c>
      <c r="BC7" s="6" t="n">
        <v>50</v>
      </c>
      <c r="BD7" s="1" t="n">
        <v>107</v>
      </c>
      <c r="BE7" s="1" t="n">
        <v>51</v>
      </c>
      <c r="BF7" s="1" t="n">
        <v>80</v>
      </c>
      <c r="BG7" s="1" t="n">
        <v>125</v>
      </c>
      <c r="BH7" s="1" t="n">
        <v>142</v>
      </c>
      <c r="BI7" s="1" t="n">
        <v>101</v>
      </c>
      <c r="BJ7" s="1" t="n">
        <v>127</v>
      </c>
      <c r="BK7" s="5" t="s">
        <v>18</v>
      </c>
      <c r="BL7" s="6" t="n">
        <v>58</v>
      </c>
      <c r="BM7" s="6" t="n">
        <v>52</v>
      </c>
      <c r="BN7" s="6" t="n">
        <v>86</v>
      </c>
      <c r="BO7" s="6" t="n">
        <v>68</v>
      </c>
      <c r="BP7" s="6" t="n">
        <v>21</v>
      </c>
      <c r="BQ7" s="6" t="n">
        <v>52</v>
      </c>
      <c r="BR7" s="6" t="n">
        <v>50</v>
      </c>
      <c r="BS7" s="6" t="n">
        <v>85</v>
      </c>
      <c r="BT7" s="6" t="n">
        <v>63</v>
      </c>
      <c r="BU7" s="6" t="n">
        <v>52</v>
      </c>
      <c r="BV7" s="6" t="n">
        <v>63</v>
      </c>
      <c r="BW7" s="6" t="n">
        <v>74</v>
      </c>
      <c r="BX7" s="6" t="n">
        <v>57</v>
      </c>
      <c r="BY7" s="6" t="n">
        <v>67</v>
      </c>
      <c r="BZ7" s="6" t="n">
        <v>66</v>
      </c>
      <c r="CA7" s="6" t="n">
        <v>104</v>
      </c>
      <c r="CB7" s="6" t="n">
        <v>104</v>
      </c>
      <c r="CC7" s="6" t="n">
        <v>97</v>
      </c>
      <c r="CD7" s="6" t="n">
        <v>85</v>
      </c>
      <c r="CE7" s="6" t="n">
        <v>74</v>
      </c>
      <c r="CF7" s="0" t="n">
        <v>54</v>
      </c>
      <c r="CG7" s="6" t="n">
        <v>40</v>
      </c>
      <c r="CH7" s="6" t="n">
        <v>25</v>
      </c>
      <c r="CI7" s="1" t="n">
        <v>34</v>
      </c>
      <c r="CJ7" s="1" t="n">
        <v>23</v>
      </c>
      <c r="CK7" s="1" t="n">
        <v>26</v>
      </c>
      <c r="CL7" s="1" t="n">
        <v>37</v>
      </c>
      <c r="CM7" s="1" t="n">
        <v>26</v>
      </c>
      <c r="CN7" s="1" t="n">
        <v>28</v>
      </c>
      <c r="CO7" s="1" t="n">
        <v>32</v>
      </c>
      <c r="CP7" s="5" t="s">
        <v>18</v>
      </c>
      <c r="CQ7" s="1"/>
      <c r="CR7" s="1"/>
      <c r="CS7" s="6" t="n">
        <v>17</v>
      </c>
      <c r="CT7" s="6" t="n">
        <v>2</v>
      </c>
      <c r="CU7" s="6" t="n">
        <v>13</v>
      </c>
      <c r="CV7" s="6" t="n">
        <v>12</v>
      </c>
      <c r="CW7" s="6" t="n">
        <v>15</v>
      </c>
      <c r="CX7" s="6" t="n">
        <v>8</v>
      </c>
      <c r="CY7" s="6" t="n">
        <v>6</v>
      </c>
      <c r="CZ7" s="0" t="n">
        <v>9</v>
      </c>
      <c r="DA7" s="6" t="n">
        <v>2</v>
      </c>
      <c r="DB7" s="6" t="n">
        <v>23</v>
      </c>
      <c r="DC7" s="1" t="n">
        <v>6</v>
      </c>
      <c r="DD7" s="1" t="n">
        <v>9</v>
      </c>
      <c r="DE7" s="1" t="n">
        <v>11</v>
      </c>
      <c r="DF7" s="1" t="n">
        <v>16</v>
      </c>
      <c r="DG7" s="1" t="n">
        <v>15</v>
      </c>
      <c r="DH7" s="1" t="n">
        <v>15</v>
      </c>
      <c r="DI7" s="1" t="n">
        <v>24</v>
      </c>
      <c r="DJ7" s="5" t="s">
        <v>18</v>
      </c>
      <c r="DK7" s="7" t="s">
        <v>19</v>
      </c>
      <c r="DL7" s="6" t="n">
        <v>7</v>
      </c>
      <c r="DM7" s="6" t="n">
        <v>9</v>
      </c>
      <c r="DN7" s="6" t="n">
        <v>2</v>
      </c>
      <c r="DO7" s="6" t="n">
        <v>10</v>
      </c>
      <c r="DP7" s="6" t="n">
        <v>18</v>
      </c>
      <c r="DQ7" s="6" t="n">
        <v>29</v>
      </c>
      <c r="DR7" s="0" t="n">
        <v>19</v>
      </c>
      <c r="DS7" s="6" t="n">
        <v>7</v>
      </c>
      <c r="DT7" s="6" t="n">
        <v>4</v>
      </c>
      <c r="DU7" s="1" t="n">
        <v>9</v>
      </c>
      <c r="DV7" s="1" t="n">
        <v>0</v>
      </c>
      <c r="DW7" s="1" t="n">
        <v>4</v>
      </c>
      <c r="DX7" s="1" t="n">
        <v>9</v>
      </c>
      <c r="DY7" s="1" t="n">
        <v>10</v>
      </c>
      <c r="DZ7" s="1" t="n">
        <v>3</v>
      </c>
      <c r="EA7" s="1" t="n">
        <v>5</v>
      </c>
      <c r="EB7" s="5" t="s">
        <v>18</v>
      </c>
      <c r="EC7" s="1"/>
      <c r="ED7" s="6" t="n">
        <v>20</v>
      </c>
      <c r="EE7" s="6" t="n">
        <v>19</v>
      </c>
      <c r="EF7" s="6" t="n">
        <v>21</v>
      </c>
      <c r="EG7" s="6" t="n">
        <v>30</v>
      </c>
      <c r="EH7" s="0" t="n">
        <v>26</v>
      </c>
      <c r="EI7" s="6" t="n">
        <v>21</v>
      </c>
      <c r="EJ7" s="6" t="n">
        <v>4</v>
      </c>
      <c r="EK7" s="1" t="n">
        <v>13</v>
      </c>
      <c r="EL7" s="1" t="n">
        <v>3</v>
      </c>
      <c r="EM7" s="1" t="n">
        <v>3</v>
      </c>
      <c r="EN7" s="1" t="n">
        <v>6</v>
      </c>
      <c r="EO7" s="1" t="n">
        <v>2</v>
      </c>
      <c r="EP7" s="1" t="n">
        <v>2</v>
      </c>
      <c r="EQ7" s="1" t="n">
        <v>2</v>
      </c>
      <c r="ER7" s="5" t="s">
        <v>18</v>
      </c>
      <c r="ES7" s="6" t="n">
        <v>0</v>
      </c>
      <c r="ET7" s="6" t="n">
        <v>1</v>
      </c>
      <c r="EU7" s="6" t="n">
        <v>2</v>
      </c>
      <c r="EV7" s="6" t="n">
        <v>3</v>
      </c>
      <c r="EW7" s="6" t="n">
        <v>7</v>
      </c>
      <c r="EX7" s="6" t="n">
        <v>4</v>
      </c>
      <c r="EY7" s="6" t="n">
        <v>8</v>
      </c>
      <c r="EZ7" s="6" t="n">
        <v>14</v>
      </c>
      <c r="FA7" s="6" t="n">
        <f aca="false">2+7</f>
        <v>9</v>
      </c>
      <c r="FB7" s="6" t="n">
        <f aca="false">1+3</f>
        <v>4</v>
      </c>
      <c r="FC7" s="6" t="n">
        <f aca="false">4+9</f>
        <v>13</v>
      </c>
      <c r="FD7" s="6" t="n">
        <f aca="false">8+9</f>
        <v>17</v>
      </c>
      <c r="FE7" s="6" t="n">
        <f aca="false">9+4</f>
        <v>13</v>
      </c>
      <c r="FF7" s="6" t="n">
        <f aca="false">6+11</f>
        <v>17</v>
      </c>
      <c r="FG7" s="6" t="n">
        <f aca="false">9+67</f>
        <v>76</v>
      </c>
      <c r="FH7" s="6" t="n">
        <f aca="false">8+10</f>
        <v>18</v>
      </c>
      <c r="FI7" s="6" t="n">
        <f aca="false">8+17</f>
        <v>25</v>
      </c>
      <c r="FJ7" s="6" t="n">
        <f aca="false">2+23</f>
        <v>25</v>
      </c>
      <c r="FK7" s="6" t="n">
        <f aca="false">32+16</f>
        <v>48</v>
      </c>
      <c r="FL7" s="6" t="n">
        <f aca="false">31+22</f>
        <v>53</v>
      </c>
      <c r="FM7" s="8" t="n">
        <f aca="false">HR7+IP7</f>
        <v>51</v>
      </c>
      <c r="FN7" s="8" t="n">
        <f aca="false">HS7+IQ7</f>
        <v>25</v>
      </c>
      <c r="FO7" s="8" t="n">
        <f aca="false">HT7+IR7</f>
        <v>14</v>
      </c>
      <c r="FP7" s="8" t="n">
        <f aca="false">HU7+IS7</f>
        <v>11</v>
      </c>
      <c r="FQ7" s="8" t="n">
        <f aca="false">HV7+IT7</f>
        <v>15</v>
      </c>
      <c r="FR7" s="8" t="n">
        <f aca="false">HW7+IU7</f>
        <v>15</v>
      </c>
      <c r="FS7" s="8" t="n">
        <f aca="false">HX7+IV7</f>
        <v>23</v>
      </c>
      <c r="FT7" s="8" t="n">
        <f aca="false">HY7+IW7</f>
        <v>30</v>
      </c>
      <c r="FU7" s="8" t="n">
        <f aca="false">HZ7+IX7</f>
        <v>30</v>
      </c>
      <c r="FV7" s="8" t="n">
        <f aca="false">IA7+IY7</f>
        <v>23</v>
      </c>
      <c r="FW7" s="5" t="s">
        <v>18</v>
      </c>
      <c r="FX7" s="6" t="n">
        <f aca="false">B7+AG7+BL7+ES7</f>
        <v>451</v>
      </c>
      <c r="FY7" s="6" t="n">
        <f aca="false">C7+AH7+BM7+ET7</f>
        <v>461</v>
      </c>
      <c r="FZ7" s="6" t="n">
        <f aca="false">D7+AI7+BN7+EU7</f>
        <v>369</v>
      </c>
      <c r="GA7" s="6" t="n">
        <f aca="false">E7+AJ7+BO7+EV7</f>
        <v>451</v>
      </c>
      <c r="GB7" s="6" t="n">
        <f aca="false">F7+AK7+BP7+EW7</f>
        <v>199</v>
      </c>
      <c r="GC7" s="6" t="n">
        <f aca="false">G7+AL7+BQ7+EX7</f>
        <v>430</v>
      </c>
      <c r="GD7" s="6" t="n">
        <f aca="false">H7+AM7+BR7+EY7</f>
        <v>399</v>
      </c>
      <c r="GE7" s="6" t="n">
        <f aca="false">I7+AN7+BS7+EZ7</f>
        <v>633</v>
      </c>
      <c r="GF7" s="6" t="n">
        <f aca="false">J7+AO7+BT7+FA7</f>
        <v>376</v>
      </c>
      <c r="GG7" s="6" t="n">
        <f aca="false">K7+AP7+BU7+FB7</f>
        <v>396</v>
      </c>
      <c r="GH7" s="6" t="n">
        <f aca="false">L7+AQ7+BV7+FC7</f>
        <v>408</v>
      </c>
      <c r="GI7" s="6" t="n">
        <f aca="false">M7+AR7+BW7+FD7</f>
        <v>413</v>
      </c>
      <c r="GJ7" s="6" t="n">
        <f aca="false">N7+AS7+BX7+FE7</f>
        <v>449</v>
      </c>
      <c r="GK7" s="6" t="n">
        <f aca="false">O7+AT7+BY7+FF7+CS7</f>
        <v>561</v>
      </c>
      <c r="GL7" s="6" t="n">
        <f aca="false">FG7+DL7+CT7+BZ7+AU7+P7</f>
        <v>449</v>
      </c>
      <c r="GM7" s="6" t="n">
        <f aca="false">FH7+DM7+CU7+CA7+AV7+Q7+EC7</f>
        <v>598</v>
      </c>
      <c r="GN7" s="6" t="n">
        <f aca="false">FI7+DN7+CV7+CB7+AW7+R7+ED7</f>
        <v>586</v>
      </c>
      <c r="GO7" s="6" t="n">
        <f aca="false">FJ7+DO7+CW7+CC7+AX7+S7+EE7</f>
        <v>550</v>
      </c>
      <c r="GP7" s="6" t="n">
        <f aca="false">FK7+DP7+CX7+CD7+AY7+T7+EF7</f>
        <v>508</v>
      </c>
      <c r="GQ7" s="6" t="n">
        <f aca="false">FL7+DQ7+CY7+CE7+AZ7+U7+EG7</f>
        <v>486</v>
      </c>
      <c r="GR7" s="6" t="n">
        <f aca="false">FM7+DR7+CZ7+CF7+BA7+V7+EH7</f>
        <v>468</v>
      </c>
      <c r="GS7" s="6" t="n">
        <f aca="false">FN7+DS7+DA7+CG7+BB7+W7+EI7</f>
        <v>265</v>
      </c>
      <c r="GT7" s="6" t="n">
        <f aca="false">FO7+DT7+DB7+CH7+BC7+X7+EJ7</f>
        <v>147</v>
      </c>
      <c r="GU7" s="6" t="n">
        <f aca="false">FP7+DU7+DC7+CI7+BD7+Y7+EK7</f>
        <v>212</v>
      </c>
      <c r="GV7" s="6" t="n">
        <f aca="false">Z7+BE7+CJ7+DD7+DV7+EL7+FQ7</f>
        <v>120</v>
      </c>
      <c r="GW7" s="6" t="n">
        <f aca="false">AA7+BF7+CK7+DE7+DW7+EM7+FR7</f>
        <v>174</v>
      </c>
      <c r="GX7" s="6" t="n">
        <f aca="false">AB7+BG7+CL7+DF7+DX7+EN7+FS7</f>
        <v>258</v>
      </c>
      <c r="GY7" s="6" t="n">
        <f aca="false">AC7+BH7+CM7+DG7+DY7+EO7+FT7</f>
        <v>278</v>
      </c>
      <c r="GZ7" s="6" t="n">
        <f aca="false">AD7+BI7+CN7+DH7+DZ7+EP7+FU7</f>
        <v>236</v>
      </c>
      <c r="HA7" s="6" t="n">
        <f aca="false">AE7+BJ7+CO7+DI7+EA7+EQ7+FV7</f>
        <v>290</v>
      </c>
      <c r="HB7" s="9" t="n">
        <f aca="false">(GZ7-GY18)/(GY18+0.01)*100</f>
        <v>-16.9008133516425</v>
      </c>
      <c r="HC7" s="9" t="n">
        <f aca="false">(GZ7-GY7)/(GY7+0.01)*100</f>
        <v>-15.1073702384806</v>
      </c>
      <c r="HD7" s="5" t="s">
        <v>18</v>
      </c>
      <c r="HE7" s="6" t="n">
        <v>14</v>
      </c>
      <c r="HF7" s="6" t="n">
        <v>2</v>
      </c>
      <c r="HG7" s="6" t="n">
        <v>1</v>
      </c>
      <c r="HH7" s="6" t="n">
        <v>4</v>
      </c>
      <c r="HI7" s="6" t="n">
        <v>8</v>
      </c>
      <c r="HJ7" s="6" t="n">
        <v>9</v>
      </c>
      <c r="HK7" s="6" t="n">
        <v>6</v>
      </c>
      <c r="HL7" s="6" t="n">
        <v>9</v>
      </c>
      <c r="HM7" s="6" t="n">
        <v>8</v>
      </c>
      <c r="HN7" s="6" t="n">
        <v>8</v>
      </c>
      <c r="HO7" s="6" t="n">
        <v>2</v>
      </c>
      <c r="HP7" s="6" t="n">
        <v>32</v>
      </c>
      <c r="HQ7" s="6" t="n">
        <v>31</v>
      </c>
      <c r="HR7" s="0" t="n">
        <v>25</v>
      </c>
      <c r="HS7" s="6" t="n">
        <v>4</v>
      </c>
      <c r="HT7" s="6" t="n">
        <v>0</v>
      </c>
      <c r="HU7" s="1" t="n">
        <v>1</v>
      </c>
      <c r="HV7" s="1" t="n">
        <v>1</v>
      </c>
      <c r="HW7" s="1" t="n">
        <v>0</v>
      </c>
      <c r="HX7" s="1" t="n">
        <v>4</v>
      </c>
      <c r="HY7" s="1" t="n">
        <v>7</v>
      </c>
      <c r="HZ7" s="1" t="n">
        <v>4</v>
      </c>
      <c r="IA7" s="1" t="n">
        <v>1</v>
      </c>
      <c r="IB7" s="5" t="s">
        <v>18</v>
      </c>
      <c r="IC7" s="6" t="n">
        <v>14</v>
      </c>
      <c r="ID7" s="6" t="n">
        <v>7</v>
      </c>
      <c r="IE7" s="6" t="n">
        <v>3</v>
      </c>
      <c r="IF7" s="6" t="n">
        <v>9</v>
      </c>
      <c r="IG7" s="6" t="n">
        <v>9</v>
      </c>
      <c r="IH7" s="6" t="n">
        <v>4</v>
      </c>
      <c r="II7" s="6" t="n">
        <v>11</v>
      </c>
      <c r="IJ7" s="6" t="n">
        <v>67</v>
      </c>
      <c r="IK7" s="6" t="n">
        <v>10</v>
      </c>
      <c r="IL7" s="6" t="n">
        <v>17</v>
      </c>
      <c r="IM7" s="6" t="n">
        <v>23</v>
      </c>
      <c r="IN7" s="6" t="n">
        <v>16</v>
      </c>
      <c r="IO7" s="6" t="n">
        <v>22</v>
      </c>
      <c r="IP7" s="0" t="n">
        <v>26</v>
      </c>
      <c r="IQ7" s="6" t="n">
        <v>21</v>
      </c>
      <c r="IR7" s="6" t="n">
        <v>14</v>
      </c>
      <c r="IS7" s="1" t="n">
        <v>10</v>
      </c>
      <c r="IT7" s="1" t="n">
        <v>14</v>
      </c>
      <c r="IU7" s="1" t="n">
        <v>15</v>
      </c>
      <c r="IV7" s="1" t="n">
        <v>19</v>
      </c>
      <c r="IW7" s="1" t="n">
        <v>23</v>
      </c>
      <c r="IX7" s="1" t="n">
        <v>26</v>
      </c>
      <c r="IY7" s="1" t="n">
        <v>22</v>
      </c>
      <c r="IZ7" s="5" t="s">
        <v>18</v>
      </c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</row>
    <row r="8" customFormat="false" ht="12.8" hidden="false" customHeight="false" outlineLevel="0" collapsed="false">
      <c r="A8" s="3" t="s">
        <v>20</v>
      </c>
      <c r="B8" s="6" t="n">
        <v>243</v>
      </c>
      <c r="C8" s="6" t="n">
        <v>330</v>
      </c>
      <c r="D8" s="6" t="n">
        <v>142</v>
      </c>
      <c r="E8" s="6" t="n">
        <v>145</v>
      </c>
      <c r="F8" s="6" t="n">
        <v>101</v>
      </c>
      <c r="G8" s="6" t="n">
        <v>259</v>
      </c>
      <c r="H8" s="6" t="n">
        <v>153</v>
      </c>
      <c r="I8" s="6" t="n">
        <v>268</v>
      </c>
      <c r="J8" s="6" t="n">
        <v>170</v>
      </c>
      <c r="K8" s="6" t="n">
        <v>208</v>
      </c>
      <c r="L8" s="6" t="n">
        <v>169</v>
      </c>
      <c r="M8" s="6" t="n">
        <v>166</v>
      </c>
      <c r="N8" s="6" t="n">
        <v>186</v>
      </c>
      <c r="O8" s="6" t="n">
        <v>152</v>
      </c>
      <c r="P8" s="6" t="n">
        <v>116</v>
      </c>
      <c r="Q8" s="6" t="n">
        <v>97</v>
      </c>
      <c r="R8" s="6" t="n">
        <v>139</v>
      </c>
      <c r="S8" s="6" t="n">
        <v>129</v>
      </c>
      <c r="T8" s="1" t="n">
        <v>91</v>
      </c>
      <c r="U8" s="1" t="n">
        <v>60</v>
      </c>
      <c r="V8" s="1" t="n">
        <v>113</v>
      </c>
      <c r="W8" s="1" t="n">
        <v>50</v>
      </c>
      <c r="X8" s="1" t="n">
        <v>16</v>
      </c>
      <c r="Y8" s="1" t="n">
        <v>27</v>
      </c>
      <c r="Z8" s="1" t="n">
        <v>31</v>
      </c>
      <c r="AA8" s="1" t="n">
        <v>33</v>
      </c>
      <c r="AB8" s="1" t="n">
        <v>46</v>
      </c>
      <c r="AC8" s="1" t="n">
        <v>54</v>
      </c>
      <c r="AD8" s="1" t="n">
        <v>109</v>
      </c>
      <c r="AE8" s="1" t="n">
        <v>0</v>
      </c>
      <c r="AF8" s="5" t="s">
        <v>20</v>
      </c>
      <c r="AG8" s="6" t="n">
        <v>159</v>
      </c>
      <c r="AH8" s="6" t="n">
        <v>109</v>
      </c>
      <c r="AI8" s="6" t="n">
        <v>109</v>
      </c>
      <c r="AJ8" s="6" t="n">
        <v>156</v>
      </c>
      <c r="AK8" s="6" t="n">
        <v>97</v>
      </c>
      <c r="AL8" s="6" t="n">
        <v>160</v>
      </c>
      <c r="AM8" s="6" t="n">
        <v>143</v>
      </c>
      <c r="AN8" s="6" t="n">
        <v>220</v>
      </c>
      <c r="AO8" s="6" t="n">
        <v>162</v>
      </c>
      <c r="AP8" s="6" t="n">
        <v>208</v>
      </c>
      <c r="AQ8" s="6" t="n">
        <v>211</v>
      </c>
      <c r="AR8" s="6" t="n">
        <v>241</v>
      </c>
      <c r="AS8" s="6" t="n">
        <v>261</v>
      </c>
      <c r="AT8" s="6" t="n">
        <v>265</v>
      </c>
      <c r="AU8" s="6" t="n">
        <v>244</v>
      </c>
      <c r="AV8" s="6" t="n">
        <v>310</v>
      </c>
      <c r="AW8" s="6" t="n">
        <v>283</v>
      </c>
      <c r="AX8" s="6" t="n">
        <v>293</v>
      </c>
      <c r="AY8" s="6" t="n">
        <v>295</v>
      </c>
      <c r="AZ8" s="6" t="n">
        <v>239</v>
      </c>
      <c r="BA8" s="6" t="n">
        <v>206</v>
      </c>
      <c r="BB8" s="6" t="n">
        <v>118</v>
      </c>
      <c r="BC8" s="6" t="n">
        <v>57</v>
      </c>
      <c r="BD8" s="1" t="n">
        <v>106</v>
      </c>
      <c r="BE8" s="1" t="n">
        <v>70</v>
      </c>
      <c r="BF8" s="1" t="n">
        <v>72</v>
      </c>
      <c r="BG8" s="1" t="n">
        <v>130</v>
      </c>
      <c r="BH8" s="1" t="n">
        <v>117</v>
      </c>
      <c r="BI8" s="1" t="n">
        <v>133</v>
      </c>
      <c r="BJ8" s="1" t="n">
        <v>0</v>
      </c>
      <c r="BK8" s="5" t="s">
        <v>20</v>
      </c>
      <c r="BL8" s="6" t="n">
        <v>61</v>
      </c>
      <c r="BM8" s="6" t="n">
        <v>66</v>
      </c>
      <c r="BN8" s="6" t="n">
        <v>53</v>
      </c>
      <c r="BO8" s="6" t="n">
        <v>45</v>
      </c>
      <c r="BP8" s="6" t="n">
        <v>40</v>
      </c>
      <c r="BQ8" s="6" t="n">
        <v>70</v>
      </c>
      <c r="BR8" s="6" t="n">
        <v>48</v>
      </c>
      <c r="BS8" s="6" t="n">
        <v>82</v>
      </c>
      <c r="BT8" s="6" t="n">
        <v>73</v>
      </c>
      <c r="BU8" s="6" t="n">
        <v>106</v>
      </c>
      <c r="BV8" s="6" t="n">
        <v>82</v>
      </c>
      <c r="BW8" s="6" t="n">
        <v>112</v>
      </c>
      <c r="BX8" s="6" t="n">
        <v>92</v>
      </c>
      <c r="BY8" s="6" t="n">
        <v>95</v>
      </c>
      <c r="BZ8" s="6" t="n">
        <v>92</v>
      </c>
      <c r="CA8" s="6" t="n">
        <v>108</v>
      </c>
      <c r="CB8" s="6" t="n">
        <v>78</v>
      </c>
      <c r="CC8" s="6" t="n">
        <v>91</v>
      </c>
      <c r="CD8" s="6" t="n">
        <v>74</v>
      </c>
      <c r="CE8" s="6" t="n">
        <v>117</v>
      </c>
      <c r="CF8" s="0" t="n">
        <v>65</v>
      </c>
      <c r="CG8" s="6" t="n">
        <v>59</v>
      </c>
      <c r="CH8" s="6" t="n">
        <v>29</v>
      </c>
      <c r="CI8" s="1" t="n">
        <v>63</v>
      </c>
      <c r="CJ8" s="1" t="n">
        <v>21</v>
      </c>
      <c r="CK8" s="1" t="n">
        <v>32</v>
      </c>
      <c r="CL8" s="1" t="n">
        <v>35</v>
      </c>
      <c r="CM8" s="1" t="n">
        <v>39</v>
      </c>
      <c r="CN8" s="1" t="n">
        <v>39</v>
      </c>
      <c r="CO8" s="1" t="n">
        <v>0</v>
      </c>
      <c r="CP8" s="5" t="s">
        <v>20</v>
      </c>
      <c r="CQ8" s="1"/>
      <c r="CR8" s="1"/>
      <c r="CS8" s="6" t="n">
        <v>14</v>
      </c>
      <c r="CT8" s="6" t="n">
        <v>5</v>
      </c>
      <c r="CU8" s="6" t="n">
        <v>11</v>
      </c>
      <c r="CV8" s="6" t="n">
        <v>8</v>
      </c>
      <c r="CW8" s="6" t="n">
        <v>16</v>
      </c>
      <c r="CX8" s="6" t="n">
        <v>0</v>
      </c>
      <c r="CY8" s="6" t="n">
        <v>23</v>
      </c>
      <c r="CZ8" s="0" t="n">
        <v>9</v>
      </c>
      <c r="DA8" s="6" t="n">
        <v>4</v>
      </c>
      <c r="DB8" s="6" t="n">
        <v>9</v>
      </c>
      <c r="DC8" s="1" t="n">
        <v>8</v>
      </c>
      <c r="DD8" s="1" t="n">
        <v>7</v>
      </c>
      <c r="DE8" s="1" t="n">
        <v>9</v>
      </c>
      <c r="DF8" s="1" t="n">
        <v>16</v>
      </c>
      <c r="DG8" s="1" t="n">
        <v>12</v>
      </c>
      <c r="DH8" s="1" t="n">
        <v>23</v>
      </c>
      <c r="DI8" s="1" t="n">
        <v>0</v>
      </c>
      <c r="DJ8" s="5" t="s">
        <v>20</v>
      </c>
      <c r="DK8" s="7" t="s">
        <v>19</v>
      </c>
      <c r="DL8" s="6" t="n">
        <v>8</v>
      </c>
      <c r="DM8" s="6" t="n">
        <v>5</v>
      </c>
      <c r="DN8" s="6" t="n">
        <v>6</v>
      </c>
      <c r="DO8" s="6" t="n">
        <v>13</v>
      </c>
      <c r="DP8" s="6" t="n">
        <v>19</v>
      </c>
      <c r="DQ8" s="6" t="n">
        <v>27</v>
      </c>
      <c r="DR8" s="0" t="n">
        <v>14</v>
      </c>
      <c r="DS8" s="6" t="n">
        <v>12</v>
      </c>
      <c r="DT8" s="6" t="n">
        <v>5</v>
      </c>
      <c r="DU8" s="1" t="n">
        <v>10</v>
      </c>
      <c r="DV8" s="1" t="n">
        <v>5</v>
      </c>
      <c r="DW8" s="1" t="n">
        <v>6</v>
      </c>
      <c r="DX8" s="1" t="n">
        <v>4</v>
      </c>
      <c r="DY8" s="1" t="n">
        <v>2</v>
      </c>
      <c r="DZ8" s="1" t="n">
        <v>11</v>
      </c>
      <c r="EA8" s="1" t="n">
        <v>0</v>
      </c>
      <c r="EB8" s="5" t="s">
        <v>20</v>
      </c>
      <c r="EC8" s="1"/>
      <c r="ED8" s="6" t="n">
        <v>29</v>
      </c>
      <c r="EE8" s="6" t="n">
        <v>20</v>
      </c>
      <c r="EF8" s="6" t="n">
        <v>43</v>
      </c>
      <c r="EG8" s="6" t="n">
        <v>32</v>
      </c>
      <c r="EH8" s="0" t="n">
        <v>26</v>
      </c>
      <c r="EI8" s="6" t="n">
        <v>11</v>
      </c>
      <c r="EJ8" s="6" t="n">
        <v>4</v>
      </c>
      <c r="EK8" s="1" t="n">
        <v>2</v>
      </c>
      <c r="EL8" s="1" t="n">
        <v>4</v>
      </c>
      <c r="EM8" s="1" t="n">
        <v>5</v>
      </c>
      <c r="EN8" s="1" t="n">
        <v>7</v>
      </c>
      <c r="EO8" s="1" t="n">
        <v>7</v>
      </c>
      <c r="EP8" s="1" t="n">
        <v>5</v>
      </c>
      <c r="EQ8" s="1" t="n">
        <v>0</v>
      </c>
      <c r="ER8" s="5" t="s">
        <v>20</v>
      </c>
      <c r="ES8" s="6" t="n">
        <v>3</v>
      </c>
      <c r="ET8" s="6" t="n">
        <v>50</v>
      </c>
      <c r="EU8" s="6" t="n">
        <v>1</v>
      </c>
      <c r="EV8" s="6" t="n">
        <v>1</v>
      </c>
      <c r="EW8" s="6" t="n">
        <v>0</v>
      </c>
      <c r="EX8" s="6" t="n">
        <v>9</v>
      </c>
      <c r="EY8" s="6" t="n">
        <v>12</v>
      </c>
      <c r="EZ8" s="6" t="n">
        <v>11</v>
      </c>
      <c r="FA8" s="6" t="n">
        <f aca="false">0+7</f>
        <v>7</v>
      </c>
      <c r="FB8" s="6" t="n">
        <f aca="false">4+7</f>
        <v>11</v>
      </c>
      <c r="FC8" s="6" t="n">
        <f aca="false">8+5</f>
        <v>13</v>
      </c>
      <c r="FD8" s="6" t="n">
        <f aca="false">2+4</f>
        <v>6</v>
      </c>
      <c r="FE8" s="6" t="n">
        <f aca="false">2+7</f>
        <v>9</v>
      </c>
      <c r="FF8" s="6" t="n">
        <f aca="false">5+14</f>
        <v>19</v>
      </c>
      <c r="FG8" s="6" t="n">
        <f aca="false">14+25</f>
        <v>39</v>
      </c>
      <c r="FH8" s="6" t="n">
        <f aca="false">8+10</f>
        <v>18</v>
      </c>
      <c r="FI8" s="6" t="n">
        <f aca="false">3+16</f>
        <v>19</v>
      </c>
      <c r="FJ8" s="6" t="n">
        <f aca="false">10+23</f>
        <v>33</v>
      </c>
      <c r="FK8" s="6" t="n">
        <f aca="false">29+25</f>
        <v>54</v>
      </c>
      <c r="FL8" s="6" t="n">
        <f aca="false">24+25</f>
        <v>49</v>
      </c>
      <c r="FM8" s="8" t="n">
        <f aca="false">HR8+IP8</f>
        <v>51</v>
      </c>
      <c r="FN8" s="8" t="n">
        <f aca="false">HS8+IQ8</f>
        <v>11</v>
      </c>
      <c r="FO8" s="8" t="n">
        <f aca="false">HT8+IR8</f>
        <v>14</v>
      </c>
      <c r="FP8" s="8" t="n">
        <f aca="false">HU8+IS8</f>
        <v>6</v>
      </c>
      <c r="FQ8" s="8" t="n">
        <f aca="false">HV8+IT8</f>
        <v>12</v>
      </c>
      <c r="FR8" s="8" t="n">
        <f aca="false">HW8+IU8</f>
        <v>24</v>
      </c>
      <c r="FS8" s="8" t="n">
        <f aca="false">HX8+IV8</f>
        <v>38</v>
      </c>
      <c r="FT8" s="8" t="n">
        <f aca="false">HY8+IW8</f>
        <v>20</v>
      </c>
      <c r="FU8" s="8" t="n">
        <f aca="false">HZ8+IX8</f>
        <v>27</v>
      </c>
      <c r="FV8" s="8" t="n">
        <f aca="false">IA8+IY8</f>
        <v>0</v>
      </c>
      <c r="FW8" s="5" t="s">
        <v>20</v>
      </c>
      <c r="FX8" s="6" t="n">
        <f aca="false">B8+AG8+BL8+ES8</f>
        <v>466</v>
      </c>
      <c r="FY8" s="6" t="n">
        <f aca="false">C8+AH8+BM8+ET8</f>
        <v>555</v>
      </c>
      <c r="FZ8" s="6" t="n">
        <f aca="false">D8+AI8+BN8+EU8</f>
        <v>305</v>
      </c>
      <c r="GA8" s="6" t="n">
        <f aca="false">E8+AJ8+BO8+EV8</f>
        <v>347</v>
      </c>
      <c r="GB8" s="6" t="n">
        <f aca="false">F8+AK8+BP8+EW8</f>
        <v>238</v>
      </c>
      <c r="GC8" s="6" t="n">
        <f aca="false">G8+AL8+BQ8+EX8</f>
        <v>498</v>
      </c>
      <c r="GD8" s="6" t="n">
        <f aca="false">H8+AM8+BR8+EY8</f>
        <v>356</v>
      </c>
      <c r="GE8" s="6" t="n">
        <f aca="false">I8+AN8+BS8+EZ8</f>
        <v>581</v>
      </c>
      <c r="GF8" s="6" t="n">
        <f aca="false">J8+AO8+BT8+FA8</f>
        <v>412</v>
      </c>
      <c r="GG8" s="6" t="n">
        <f aca="false">K8+AP8+BU8+FB8</f>
        <v>533</v>
      </c>
      <c r="GH8" s="6" t="n">
        <f aca="false">L8+AQ8+BV8+FC8</f>
        <v>475</v>
      </c>
      <c r="GI8" s="6" t="n">
        <f aca="false">M8+AR8+BW8+FD8</f>
        <v>525</v>
      </c>
      <c r="GJ8" s="6" t="n">
        <f aca="false">N8+AS8+BX8+FE8</f>
        <v>548</v>
      </c>
      <c r="GK8" s="6" t="n">
        <f aca="false">O8+AT8+BY8+FF8+CS8</f>
        <v>545</v>
      </c>
      <c r="GL8" s="6" t="n">
        <f aca="false">FG8+DL8+CT8+BZ8+AU8+P8</f>
        <v>504</v>
      </c>
      <c r="GM8" s="6" t="n">
        <f aca="false">FH8+DM8+CU8+CA8+AV8+Q8+EC8</f>
        <v>549</v>
      </c>
      <c r="GN8" s="6" t="n">
        <f aca="false">FI8+DN8+CV8+CB8+AW8+R8+ED8</f>
        <v>562</v>
      </c>
      <c r="GO8" s="6" t="n">
        <f aca="false">FJ8+DO8+CW8+CC8+AX8+S8+EE8</f>
        <v>595</v>
      </c>
      <c r="GP8" s="6" t="n">
        <f aca="false">FK8+DP8+CX8+CD8+AY8+T8+EF8</f>
        <v>576</v>
      </c>
      <c r="GQ8" s="6" t="n">
        <f aca="false">FL8+DQ8+CY8+CE8+AZ8+U8+EG8</f>
        <v>547</v>
      </c>
      <c r="GR8" s="6" t="n">
        <f aca="false">FM8+DR8+CZ8+CF8+BA8+V8+EH8</f>
        <v>484</v>
      </c>
      <c r="GS8" s="6" t="n">
        <f aca="false">FN8+DS8+DA8+CG8+BB8+W8+EI8</f>
        <v>265</v>
      </c>
      <c r="GT8" s="6" t="n">
        <f aca="false">FO8+DT8+DB8+CH8+BC8+X8+EJ8</f>
        <v>134</v>
      </c>
      <c r="GU8" s="6" t="n">
        <f aca="false">FP8+DU8+DC8+CI8+BD8+Y8+EK8</f>
        <v>222</v>
      </c>
      <c r="GV8" s="6" t="n">
        <f aca="false">Z8+BE8+CJ8+DD8+DV8+EL8+FQ8</f>
        <v>150</v>
      </c>
      <c r="GW8" s="6" t="n">
        <f aca="false">AA8+BF8+CK8+DE8+DW8+EM8+FR8</f>
        <v>181</v>
      </c>
      <c r="GX8" s="6" t="n">
        <f aca="false">AB8+BG8+CL8+DF8+DX8+EN8+FS8</f>
        <v>276</v>
      </c>
      <c r="GY8" s="6" t="n">
        <f aca="false">AC8+BH8+CM8+DG8+DY8+EO8+FT8</f>
        <v>251</v>
      </c>
      <c r="GZ8" s="6" t="n">
        <f aca="false">AD8+BI8+CN8+DH8+DZ8+EP8+FU8</f>
        <v>347</v>
      </c>
      <c r="HA8" s="6" t="n">
        <f aca="false">AE8+BJ8+CO8+DI8+EA8+EQ8+FV8</f>
        <v>0</v>
      </c>
      <c r="HB8" s="9" t="n">
        <f aca="false">(GZ8-GZ7)/(GZ7+0.01)*100</f>
        <v>47.0319054277361</v>
      </c>
      <c r="HC8" s="9" t="n">
        <f aca="false">(GZ8-GY8)/(GY8+0.01)*100</f>
        <v>38.2454882275607</v>
      </c>
      <c r="HD8" s="5" t="s">
        <v>20</v>
      </c>
      <c r="HE8" s="6" t="n">
        <v>11</v>
      </c>
      <c r="HF8" s="6" t="n">
        <v>0</v>
      </c>
      <c r="HG8" s="6" t="n">
        <v>4</v>
      </c>
      <c r="HH8" s="6" t="n">
        <v>8</v>
      </c>
      <c r="HI8" s="6" t="n">
        <v>2</v>
      </c>
      <c r="HJ8" s="6" t="n">
        <v>2</v>
      </c>
      <c r="HK8" s="6" t="n">
        <v>5</v>
      </c>
      <c r="HL8" s="6" t="n">
        <v>14</v>
      </c>
      <c r="HM8" s="6" t="n">
        <v>8</v>
      </c>
      <c r="HN8" s="6" t="n">
        <v>3</v>
      </c>
      <c r="HO8" s="6" t="n">
        <v>10</v>
      </c>
      <c r="HP8" s="6" t="n">
        <v>29</v>
      </c>
      <c r="HQ8" s="6" t="n">
        <v>24</v>
      </c>
      <c r="HR8" s="0" t="n">
        <v>29</v>
      </c>
      <c r="HS8" s="6" t="n">
        <v>4</v>
      </c>
      <c r="HT8" s="6" t="n">
        <v>7</v>
      </c>
      <c r="HU8" s="1" t="n">
        <v>1</v>
      </c>
      <c r="HV8" s="1" t="n">
        <v>5</v>
      </c>
      <c r="HW8" s="1" t="n">
        <v>6</v>
      </c>
      <c r="HX8" s="1" t="n">
        <v>2</v>
      </c>
      <c r="HY8" s="1" t="n">
        <v>4</v>
      </c>
      <c r="HZ8" s="1" t="n">
        <v>2</v>
      </c>
      <c r="IA8" s="1" t="n">
        <v>0</v>
      </c>
      <c r="IB8" s="5" t="s">
        <v>20</v>
      </c>
      <c r="IC8" s="6" t="n">
        <v>11</v>
      </c>
      <c r="ID8" s="6" t="n">
        <v>7</v>
      </c>
      <c r="IE8" s="6" t="n">
        <v>7</v>
      </c>
      <c r="IF8" s="6" t="n">
        <v>5</v>
      </c>
      <c r="IG8" s="6" t="n">
        <v>4</v>
      </c>
      <c r="IH8" s="6" t="n">
        <v>7</v>
      </c>
      <c r="II8" s="6" t="n">
        <v>14</v>
      </c>
      <c r="IJ8" s="6" t="n">
        <v>25</v>
      </c>
      <c r="IK8" s="6" t="n">
        <v>10</v>
      </c>
      <c r="IL8" s="6" t="n">
        <v>16</v>
      </c>
      <c r="IM8" s="6" t="n">
        <v>23</v>
      </c>
      <c r="IN8" s="6" t="n">
        <v>25</v>
      </c>
      <c r="IO8" s="6" t="n">
        <v>25</v>
      </c>
      <c r="IP8" s="0" t="n">
        <v>22</v>
      </c>
      <c r="IQ8" s="6" t="n">
        <v>7</v>
      </c>
      <c r="IR8" s="6" t="n">
        <v>7</v>
      </c>
      <c r="IS8" s="1" t="n">
        <v>5</v>
      </c>
      <c r="IT8" s="1" t="n">
        <v>7</v>
      </c>
      <c r="IU8" s="1" t="n">
        <v>18</v>
      </c>
      <c r="IV8" s="1" t="n">
        <v>36</v>
      </c>
      <c r="IW8" s="1" t="n">
        <v>16</v>
      </c>
      <c r="IX8" s="1" t="n">
        <v>25</v>
      </c>
      <c r="IY8" s="1" t="n">
        <v>0</v>
      </c>
      <c r="IZ8" s="5" t="s">
        <v>20</v>
      </c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</row>
    <row r="9" customFormat="false" ht="12.8" hidden="false" customHeight="false" outlineLevel="0" collapsed="false">
      <c r="A9" s="3" t="s">
        <v>21</v>
      </c>
      <c r="B9" s="6" t="n">
        <v>299</v>
      </c>
      <c r="C9" s="6" t="n">
        <v>412</v>
      </c>
      <c r="D9" s="6" t="n">
        <v>305</v>
      </c>
      <c r="E9" s="6" t="n">
        <v>324</v>
      </c>
      <c r="F9" s="6" t="n">
        <v>169</v>
      </c>
      <c r="G9" s="6" t="n">
        <v>316</v>
      </c>
      <c r="H9" s="6" t="n">
        <v>286</v>
      </c>
      <c r="I9" s="6" t="n">
        <v>345</v>
      </c>
      <c r="J9" s="6" t="n">
        <v>248</v>
      </c>
      <c r="K9" s="6" t="n">
        <v>270</v>
      </c>
      <c r="L9" s="6" t="n">
        <v>215</v>
      </c>
      <c r="M9" s="6" t="n">
        <v>160</v>
      </c>
      <c r="N9" s="6" t="n">
        <v>234</v>
      </c>
      <c r="O9" s="6" t="n">
        <v>152</v>
      </c>
      <c r="P9" s="6" t="n">
        <v>214</v>
      </c>
      <c r="Q9" s="6" t="n">
        <v>119</v>
      </c>
      <c r="R9" s="6" t="n">
        <v>175</v>
      </c>
      <c r="S9" s="6" t="n">
        <v>171</v>
      </c>
      <c r="T9" s="1" t="n">
        <v>135</v>
      </c>
      <c r="U9" s="1" t="n">
        <v>128</v>
      </c>
      <c r="V9" s="1" t="n">
        <v>116</v>
      </c>
      <c r="W9" s="1" t="n">
        <v>40</v>
      </c>
      <c r="X9" s="1" t="n">
        <v>24</v>
      </c>
      <c r="Y9" s="1" t="n">
        <v>49</v>
      </c>
      <c r="Z9" s="1" t="n">
        <v>38</v>
      </c>
      <c r="AA9" s="1" t="n">
        <v>34</v>
      </c>
      <c r="AB9" s="1" t="n">
        <v>65</v>
      </c>
      <c r="AC9" s="1" t="n">
        <v>51</v>
      </c>
      <c r="AD9" s="1" t="n">
        <v>69</v>
      </c>
      <c r="AE9" s="1" t="n">
        <v>0</v>
      </c>
      <c r="AF9" s="5" t="s">
        <v>21</v>
      </c>
      <c r="AG9" s="6" t="n">
        <v>257</v>
      </c>
      <c r="AH9" s="6" t="n">
        <v>222</v>
      </c>
      <c r="AI9" s="6" t="n">
        <v>160</v>
      </c>
      <c r="AJ9" s="6" t="n">
        <v>198</v>
      </c>
      <c r="AK9" s="6" t="n">
        <v>137</v>
      </c>
      <c r="AL9" s="6" t="n">
        <v>270</v>
      </c>
      <c r="AM9" s="6" t="n">
        <v>202</v>
      </c>
      <c r="AN9" s="6" t="n">
        <v>343</v>
      </c>
      <c r="AO9" s="6" t="n">
        <v>302</v>
      </c>
      <c r="AP9" s="6" t="n">
        <v>241</v>
      </c>
      <c r="AQ9" s="6" t="n">
        <v>303</v>
      </c>
      <c r="AR9" s="6" t="n">
        <v>294</v>
      </c>
      <c r="AS9" s="6" t="n">
        <v>395</v>
      </c>
      <c r="AT9" s="6" t="n">
        <v>374</v>
      </c>
      <c r="AU9" s="6" t="n">
        <v>400</v>
      </c>
      <c r="AV9" s="6" t="n">
        <v>285</v>
      </c>
      <c r="AW9" s="6" t="n">
        <v>346</v>
      </c>
      <c r="AX9" s="6" t="n">
        <v>406</v>
      </c>
      <c r="AY9" s="6" t="n">
        <v>357</v>
      </c>
      <c r="AZ9" s="6" t="n">
        <v>313</v>
      </c>
      <c r="BA9" s="6" t="n">
        <v>244</v>
      </c>
      <c r="BB9" s="6" t="n">
        <v>136</v>
      </c>
      <c r="BC9" s="6" t="n">
        <v>76</v>
      </c>
      <c r="BD9" s="1" t="n">
        <v>204</v>
      </c>
      <c r="BE9" s="1" t="n">
        <v>100</v>
      </c>
      <c r="BF9" s="1" t="n">
        <v>137</v>
      </c>
      <c r="BG9" s="1" t="n">
        <v>141</v>
      </c>
      <c r="BH9" s="1" t="n">
        <v>185</v>
      </c>
      <c r="BI9" s="1" t="n">
        <v>174</v>
      </c>
      <c r="BJ9" s="1" t="n">
        <v>0</v>
      </c>
      <c r="BK9" s="5" t="s">
        <v>21</v>
      </c>
      <c r="BL9" s="6" t="n">
        <v>124</v>
      </c>
      <c r="BM9" s="6" t="n">
        <v>75</v>
      </c>
      <c r="BN9" s="6" t="n">
        <v>123</v>
      </c>
      <c r="BO9" s="6" t="n">
        <v>134</v>
      </c>
      <c r="BP9" s="6" t="n">
        <v>72</v>
      </c>
      <c r="BQ9" s="6" t="n">
        <v>97</v>
      </c>
      <c r="BR9" s="6" t="n">
        <v>98</v>
      </c>
      <c r="BS9" s="6" t="n">
        <v>139</v>
      </c>
      <c r="BT9" s="6" t="n">
        <v>97</v>
      </c>
      <c r="BU9" s="6" t="n">
        <v>130</v>
      </c>
      <c r="BV9" s="6" t="n">
        <v>113</v>
      </c>
      <c r="BW9" s="6" t="n">
        <v>113</v>
      </c>
      <c r="BX9" s="6" t="n">
        <v>132</v>
      </c>
      <c r="BY9" s="6" t="n">
        <v>123</v>
      </c>
      <c r="BZ9" s="6" t="n">
        <v>149</v>
      </c>
      <c r="CA9" s="6" t="n">
        <v>98</v>
      </c>
      <c r="CB9" s="6" t="n">
        <v>126</v>
      </c>
      <c r="CC9" s="6" t="n">
        <v>178</v>
      </c>
      <c r="CD9" s="6" t="n">
        <v>132</v>
      </c>
      <c r="CE9" s="6" t="n">
        <v>125</v>
      </c>
      <c r="CF9" s="0" t="n">
        <v>92</v>
      </c>
      <c r="CG9" s="6" t="n">
        <v>64</v>
      </c>
      <c r="CH9" s="6" t="n">
        <v>40</v>
      </c>
      <c r="CI9" s="1" t="n">
        <v>88</v>
      </c>
      <c r="CJ9" s="1" t="n">
        <v>26</v>
      </c>
      <c r="CK9" s="1" t="n">
        <v>48</v>
      </c>
      <c r="CL9" s="1" t="n">
        <v>51</v>
      </c>
      <c r="CM9" s="1" t="n">
        <v>43</v>
      </c>
      <c r="CN9" s="1" t="n">
        <v>36</v>
      </c>
      <c r="CO9" s="1" t="n">
        <v>0</v>
      </c>
      <c r="CP9" s="5" t="s">
        <v>21</v>
      </c>
      <c r="CQ9" s="1"/>
      <c r="CR9" s="1"/>
      <c r="CS9" s="6" t="n">
        <v>15</v>
      </c>
      <c r="CT9" s="6" t="n">
        <v>8</v>
      </c>
      <c r="CU9" s="6" t="n">
        <v>22</v>
      </c>
      <c r="CV9" s="6" t="n">
        <v>13</v>
      </c>
      <c r="CW9" s="6" t="n">
        <v>25</v>
      </c>
      <c r="CX9" s="6" t="n">
        <v>24</v>
      </c>
      <c r="CY9" s="6" t="n">
        <v>36</v>
      </c>
      <c r="CZ9" s="0" t="n">
        <v>27</v>
      </c>
      <c r="DA9" s="6" t="n">
        <v>6</v>
      </c>
      <c r="DB9" s="6" t="n">
        <v>13</v>
      </c>
      <c r="DC9" s="1" t="n">
        <v>30</v>
      </c>
      <c r="DD9" s="1" t="n">
        <v>13</v>
      </c>
      <c r="DE9" s="1" t="n">
        <v>27</v>
      </c>
      <c r="DF9" s="1" t="n">
        <v>16</v>
      </c>
      <c r="DG9" s="1" t="n">
        <v>14</v>
      </c>
      <c r="DH9" s="1" t="n">
        <v>35</v>
      </c>
      <c r="DI9" s="1" t="n">
        <v>0</v>
      </c>
      <c r="DJ9" s="5" t="s">
        <v>21</v>
      </c>
      <c r="DK9" s="7" t="s">
        <v>19</v>
      </c>
      <c r="DL9" s="6" t="n">
        <v>10</v>
      </c>
      <c r="DM9" s="6" t="n">
        <v>12</v>
      </c>
      <c r="DN9" s="6" t="n">
        <v>15</v>
      </c>
      <c r="DO9" s="6" t="n">
        <v>25</v>
      </c>
      <c r="DP9" s="6" t="n">
        <v>16</v>
      </c>
      <c r="DQ9" s="6" t="n">
        <v>4</v>
      </c>
      <c r="DR9" s="0" t="n">
        <v>50</v>
      </c>
      <c r="DS9" s="6" t="n">
        <v>11</v>
      </c>
      <c r="DT9" s="6" t="n">
        <v>10</v>
      </c>
      <c r="DU9" s="1" t="n">
        <v>22</v>
      </c>
      <c r="DV9" s="1" t="n">
        <v>9</v>
      </c>
      <c r="DW9" s="1" t="n">
        <v>2</v>
      </c>
      <c r="DX9" s="1" t="n">
        <v>2</v>
      </c>
      <c r="DY9" s="1" t="n">
        <v>2</v>
      </c>
      <c r="DZ9" s="1" t="n">
        <v>7</v>
      </c>
      <c r="EA9" s="1" t="n">
        <v>0</v>
      </c>
      <c r="EB9" s="5" t="s">
        <v>21</v>
      </c>
      <c r="EC9" s="1"/>
      <c r="ED9" s="6" t="n">
        <v>28</v>
      </c>
      <c r="EE9" s="6" t="n">
        <v>54</v>
      </c>
      <c r="EF9" s="6" t="n">
        <v>38</v>
      </c>
      <c r="EG9" s="6" t="n">
        <v>29</v>
      </c>
      <c r="EH9" s="0" t="n">
        <v>33</v>
      </c>
      <c r="EI9" s="6" t="n">
        <v>9</v>
      </c>
      <c r="EJ9" s="6" t="n">
        <v>9</v>
      </c>
      <c r="EK9" s="1" t="n">
        <v>47</v>
      </c>
      <c r="EL9" s="1" t="n">
        <v>4</v>
      </c>
      <c r="EM9" s="1" t="n">
        <v>12</v>
      </c>
      <c r="EN9" s="1" t="n">
        <v>2</v>
      </c>
      <c r="EO9" s="1" t="n">
        <v>7</v>
      </c>
      <c r="EP9" s="1" t="n">
        <v>9</v>
      </c>
      <c r="EQ9" s="1" t="n">
        <v>0</v>
      </c>
      <c r="ER9" s="5" t="s">
        <v>21</v>
      </c>
      <c r="ES9" s="6" t="n">
        <v>2</v>
      </c>
      <c r="ET9" s="6" t="n">
        <v>6</v>
      </c>
      <c r="EU9" s="6" t="n">
        <v>11</v>
      </c>
      <c r="EV9" s="6" t="n">
        <v>8</v>
      </c>
      <c r="EW9" s="6" t="n">
        <v>0</v>
      </c>
      <c r="EX9" s="6" t="n">
        <v>12</v>
      </c>
      <c r="EY9" s="6" t="n">
        <v>19</v>
      </c>
      <c r="EZ9" s="6" t="n">
        <v>19</v>
      </c>
      <c r="FA9" s="6" t="n">
        <f aca="false">0+8</f>
        <v>8</v>
      </c>
      <c r="FB9" s="6" t="n">
        <f aca="false">39+0</f>
        <v>39</v>
      </c>
      <c r="FC9" s="6" t="n">
        <f aca="false">5+4</f>
        <v>9</v>
      </c>
      <c r="FD9" s="6" t="n">
        <f aca="false">8+8</f>
        <v>16</v>
      </c>
      <c r="FE9" s="6" t="n">
        <f aca="false">23+10</f>
        <v>33</v>
      </c>
      <c r="FF9" s="6" t="n">
        <f aca="false">11+17</f>
        <v>28</v>
      </c>
      <c r="FG9" s="6" t="n">
        <f aca="false">6+10</f>
        <v>16</v>
      </c>
      <c r="FH9" s="6" t="n">
        <f aca="false">7+13</f>
        <v>20</v>
      </c>
      <c r="FI9" s="6" t="n">
        <f aca="false">9+21</f>
        <v>30</v>
      </c>
      <c r="FJ9" s="6" t="n">
        <f aca="false">35+0</f>
        <v>35</v>
      </c>
      <c r="FK9" s="6" t="n">
        <f aca="false">27+22</f>
        <v>49</v>
      </c>
      <c r="FL9" s="6" t="n">
        <f aca="false">18+24</f>
        <v>42</v>
      </c>
      <c r="FM9" s="8" t="n">
        <f aca="false">HR9+IP9</f>
        <v>40</v>
      </c>
      <c r="FN9" s="8" t="n">
        <f aca="false">HS9+IQ9</f>
        <v>35</v>
      </c>
      <c r="FO9" s="8" t="n">
        <f aca="false">HT9+IR9</f>
        <v>20</v>
      </c>
      <c r="FP9" s="8" t="n">
        <f aca="false">HU9+IS9</f>
        <v>25</v>
      </c>
      <c r="FQ9" s="8" t="n">
        <f aca="false">HV9+IT9</f>
        <v>14</v>
      </c>
      <c r="FR9" s="8" t="n">
        <f aca="false">HW9+IU9</f>
        <v>17</v>
      </c>
      <c r="FS9" s="8" t="n">
        <f aca="false">HX9+IV9</f>
        <v>34</v>
      </c>
      <c r="FT9" s="8" t="n">
        <f aca="false">HY9+IW9</f>
        <v>37</v>
      </c>
      <c r="FU9" s="8" t="n">
        <f aca="false">HZ9+IX9</f>
        <v>27</v>
      </c>
      <c r="FV9" s="8" t="n">
        <f aca="false">IA9+IY9</f>
        <v>0</v>
      </c>
      <c r="FW9" s="5" t="s">
        <v>21</v>
      </c>
      <c r="FX9" s="6" t="n">
        <f aca="false">B9+AG9+BL9+ES9</f>
        <v>682</v>
      </c>
      <c r="FY9" s="6" t="n">
        <f aca="false">C9+AH9+BM9+ET9</f>
        <v>715</v>
      </c>
      <c r="FZ9" s="6" t="n">
        <f aca="false">D9+AI9+BN9+EU9</f>
        <v>599</v>
      </c>
      <c r="GA9" s="6" t="n">
        <f aca="false">E9+AJ9+BO9+EV9</f>
        <v>664</v>
      </c>
      <c r="GB9" s="6" t="n">
        <f aca="false">F9+AK9+BP9+EW9</f>
        <v>378</v>
      </c>
      <c r="GC9" s="6" t="n">
        <f aca="false">G9+AL9+BQ9+EX9</f>
        <v>695</v>
      </c>
      <c r="GD9" s="6" t="n">
        <f aca="false">H9+AM9+BR9+EY9</f>
        <v>605</v>
      </c>
      <c r="GE9" s="6" t="n">
        <f aca="false">I9+AN9+BS9+EZ9</f>
        <v>846</v>
      </c>
      <c r="GF9" s="6" t="n">
        <f aca="false">J9+AO9+BT9+FA9</f>
        <v>655</v>
      </c>
      <c r="GG9" s="6" t="n">
        <f aca="false">K9+AP9+BU9+FB9</f>
        <v>680</v>
      </c>
      <c r="GH9" s="6" t="n">
        <f aca="false">L9+AQ9+BV9+FC9</f>
        <v>640</v>
      </c>
      <c r="GI9" s="6" t="n">
        <f aca="false">M9+AR9+BW9+FD9</f>
        <v>583</v>
      </c>
      <c r="GJ9" s="6" t="n">
        <f aca="false">N9+AS9+BX9+FE9</f>
        <v>794</v>
      </c>
      <c r="GK9" s="6" t="n">
        <f aca="false">O9+AT9+BY9+FF9+CS9</f>
        <v>692</v>
      </c>
      <c r="GL9" s="6" t="n">
        <f aca="false">FG9+DL9+CT9+BZ9+AU9+P9</f>
        <v>797</v>
      </c>
      <c r="GM9" s="6" t="n">
        <f aca="false">FH9+DM9+CU9+CA9+AV9+Q9+EC9</f>
        <v>556</v>
      </c>
      <c r="GN9" s="6" t="n">
        <f aca="false">FI9+DN9+CV9+CB9+AW9+R9+ED9</f>
        <v>733</v>
      </c>
      <c r="GO9" s="6" t="n">
        <f aca="false">FJ9+DO9+CW9+CC9+AX9+S9+EE9</f>
        <v>894</v>
      </c>
      <c r="GP9" s="6" t="n">
        <f aca="false">FK9+DP9+CX9+CD9+AY9+T9+EF9</f>
        <v>751</v>
      </c>
      <c r="GQ9" s="6" t="n">
        <f aca="false">FL9+DQ9+CY9+CE9+AZ9+U9+EG9</f>
        <v>677</v>
      </c>
      <c r="GR9" s="6" t="n">
        <f aca="false">FM9+DR9+CZ9+CF9+BA9+V9+EH9</f>
        <v>602</v>
      </c>
      <c r="GS9" s="6" t="n">
        <f aca="false">FN9+DS9+DA9+CG9+BB9+W9+EI9</f>
        <v>301</v>
      </c>
      <c r="GT9" s="6" t="n">
        <f aca="false">FO9+DT9+DB9+CH9+BC9+X9+EJ9</f>
        <v>192</v>
      </c>
      <c r="GU9" s="6" t="n">
        <f aca="false">FP9+DU9+DC9+CI9+BD9+Y9+EK9</f>
        <v>465</v>
      </c>
      <c r="GV9" s="6" t="n">
        <f aca="false">Z9+BE9+CJ9+DD9+DV9+EL9+FQ9</f>
        <v>204</v>
      </c>
      <c r="GW9" s="6" t="n">
        <f aca="false">AA9+BF9+CK9+DE9+DW9+EM9+FR9</f>
        <v>277</v>
      </c>
      <c r="GX9" s="6" t="n">
        <f aca="false">AB9+BG9+CL9+DF9+DX9+EN9+FS9</f>
        <v>311</v>
      </c>
      <c r="GY9" s="6" t="n">
        <f aca="false">AC9+BH9+CM9+DG9+DY9+EO9+FT9</f>
        <v>339</v>
      </c>
      <c r="GZ9" s="6" t="n">
        <f aca="false">AD9+BI9+CN9+DH9+DZ9+EP9+FU9</f>
        <v>357</v>
      </c>
      <c r="HA9" s="6" t="n">
        <f aca="false">AE9+BJ9+CO9+DI9+EA9+EQ9+FV9</f>
        <v>0</v>
      </c>
      <c r="HB9" s="9" t="n">
        <f aca="false">(GZ9-GZ8)/(GZ8+0.01)*100</f>
        <v>2.88176133252644</v>
      </c>
      <c r="HC9" s="9" t="n">
        <f aca="false">(GZ9-GY9)/(GY9+0.01)*100</f>
        <v>5.30957788855786</v>
      </c>
      <c r="HD9" s="5" t="s">
        <v>21</v>
      </c>
      <c r="HE9" s="6" t="n">
        <v>19</v>
      </c>
      <c r="HF9" s="6" t="n">
        <v>0</v>
      </c>
      <c r="HG9" s="6" t="n">
        <v>39</v>
      </c>
      <c r="HH9" s="6" t="n">
        <v>5</v>
      </c>
      <c r="HI9" s="6" t="n">
        <v>8</v>
      </c>
      <c r="HJ9" s="6" t="n">
        <v>23</v>
      </c>
      <c r="HK9" s="6" t="n">
        <v>11</v>
      </c>
      <c r="HL9" s="6" t="n">
        <v>6</v>
      </c>
      <c r="HM9" s="6" t="n">
        <v>7</v>
      </c>
      <c r="HN9" s="6" t="n">
        <v>9</v>
      </c>
      <c r="HO9" s="6" t="n">
        <v>35</v>
      </c>
      <c r="HP9" s="6" t="n">
        <v>27</v>
      </c>
      <c r="HQ9" s="6" t="n">
        <v>18</v>
      </c>
      <c r="HR9" s="0" t="n">
        <v>19</v>
      </c>
      <c r="HS9" s="6" t="n">
        <v>24</v>
      </c>
      <c r="HT9" s="6" t="n">
        <v>3</v>
      </c>
      <c r="HU9" s="1" t="n">
        <v>9</v>
      </c>
      <c r="HV9" s="1" t="n">
        <v>2</v>
      </c>
      <c r="HW9" s="1" t="n">
        <v>0</v>
      </c>
      <c r="HX9" s="1" t="n">
        <v>7</v>
      </c>
      <c r="HY9" s="1" t="n">
        <v>13</v>
      </c>
      <c r="HZ9" s="1" t="n">
        <v>4</v>
      </c>
      <c r="IA9" s="1" t="n">
        <v>0</v>
      </c>
      <c r="IB9" s="5" t="s">
        <v>21</v>
      </c>
      <c r="IC9" s="6" t="n">
        <v>19</v>
      </c>
      <c r="ID9" s="6" t="n">
        <v>8</v>
      </c>
      <c r="IE9" s="6" t="n">
        <v>0</v>
      </c>
      <c r="IF9" s="6" t="n">
        <v>4</v>
      </c>
      <c r="IG9" s="6" t="n">
        <v>8</v>
      </c>
      <c r="IH9" s="6" t="n">
        <v>10</v>
      </c>
      <c r="II9" s="6" t="n">
        <v>17</v>
      </c>
      <c r="IJ9" s="6" t="n">
        <v>10</v>
      </c>
      <c r="IK9" s="6" t="n">
        <v>13</v>
      </c>
      <c r="IL9" s="6" t="n">
        <v>21</v>
      </c>
      <c r="IM9" s="6" t="n">
        <v>25</v>
      </c>
      <c r="IN9" s="6" t="n">
        <v>22</v>
      </c>
      <c r="IO9" s="6" t="n">
        <v>24</v>
      </c>
      <c r="IP9" s="0" t="n">
        <v>21</v>
      </c>
      <c r="IQ9" s="6" t="n">
        <v>11</v>
      </c>
      <c r="IR9" s="6" t="n">
        <v>17</v>
      </c>
      <c r="IS9" s="1" t="n">
        <v>16</v>
      </c>
      <c r="IT9" s="1" t="n">
        <v>12</v>
      </c>
      <c r="IU9" s="1" t="n">
        <v>17</v>
      </c>
      <c r="IV9" s="1" t="n">
        <v>27</v>
      </c>
      <c r="IW9" s="1" t="n">
        <v>24</v>
      </c>
      <c r="IX9" s="1" t="n">
        <v>23</v>
      </c>
      <c r="IY9" s="1" t="n">
        <v>0</v>
      </c>
      <c r="IZ9" s="5" t="s">
        <v>21</v>
      </c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</row>
    <row r="10" customFormat="false" ht="12.8" hidden="false" customHeight="false" outlineLevel="0" collapsed="false">
      <c r="A10" s="3" t="s">
        <v>22</v>
      </c>
      <c r="B10" s="6" t="n">
        <v>363</v>
      </c>
      <c r="C10" s="6" t="n">
        <v>440</v>
      </c>
      <c r="D10" s="6" t="n">
        <v>359</v>
      </c>
      <c r="E10" s="6" t="n">
        <v>243</v>
      </c>
      <c r="F10" s="6" t="n">
        <v>208</v>
      </c>
      <c r="G10" s="6" t="n">
        <v>333</v>
      </c>
      <c r="H10" s="6" t="n">
        <v>320</v>
      </c>
      <c r="I10" s="6" t="n">
        <v>268</v>
      </c>
      <c r="J10" s="6" t="n">
        <v>194</v>
      </c>
      <c r="K10" s="6" t="n">
        <v>292</v>
      </c>
      <c r="L10" s="6" t="n">
        <v>230</v>
      </c>
      <c r="M10" s="6" t="n">
        <v>228</v>
      </c>
      <c r="N10" s="6" t="n">
        <v>232</v>
      </c>
      <c r="O10" s="6" t="n">
        <v>193</v>
      </c>
      <c r="P10" s="6" t="n">
        <v>153</v>
      </c>
      <c r="Q10" s="6" t="n">
        <v>130</v>
      </c>
      <c r="R10" s="6" t="n">
        <v>119</v>
      </c>
      <c r="S10" s="6" t="n">
        <v>136</v>
      </c>
      <c r="T10" s="1" t="n">
        <v>157</v>
      </c>
      <c r="U10" s="1" t="n">
        <v>104</v>
      </c>
      <c r="V10" s="1" t="n">
        <v>94</v>
      </c>
      <c r="W10" s="1" t="n">
        <v>46</v>
      </c>
      <c r="X10" s="1" t="n">
        <v>41</v>
      </c>
      <c r="Y10" s="1" t="n">
        <v>40</v>
      </c>
      <c r="Z10" s="1" t="n">
        <v>40</v>
      </c>
      <c r="AA10" s="1" t="n">
        <v>51</v>
      </c>
      <c r="AB10" s="1" t="n">
        <v>66</v>
      </c>
      <c r="AC10" s="1" t="n">
        <v>57</v>
      </c>
      <c r="AD10" s="1" t="n">
        <v>61</v>
      </c>
      <c r="AE10" s="1" t="n">
        <v>0</v>
      </c>
      <c r="AF10" s="5" t="s">
        <v>22</v>
      </c>
      <c r="AG10" s="6" t="n">
        <v>268</v>
      </c>
      <c r="AH10" s="6" t="n">
        <v>177</v>
      </c>
      <c r="AI10" s="6" t="n">
        <v>171</v>
      </c>
      <c r="AJ10" s="6" t="n">
        <v>173</v>
      </c>
      <c r="AK10" s="6" t="n">
        <v>207</v>
      </c>
      <c r="AL10" s="6" t="n">
        <v>261</v>
      </c>
      <c r="AM10" s="6" t="n">
        <v>237</v>
      </c>
      <c r="AN10" s="6" t="n">
        <v>301</v>
      </c>
      <c r="AO10" s="6" t="n">
        <v>304</v>
      </c>
      <c r="AP10" s="6" t="n">
        <v>375</v>
      </c>
      <c r="AQ10" s="6" t="n">
        <v>347</v>
      </c>
      <c r="AR10" s="6" t="n">
        <v>339</v>
      </c>
      <c r="AS10" s="6" t="n">
        <v>451</v>
      </c>
      <c r="AT10" s="6" t="n">
        <v>290</v>
      </c>
      <c r="AU10" s="6" t="n">
        <v>355</v>
      </c>
      <c r="AV10" s="6" t="n">
        <v>420</v>
      </c>
      <c r="AW10" s="6" t="n">
        <v>391</v>
      </c>
      <c r="AX10" s="6" t="n">
        <v>400</v>
      </c>
      <c r="AY10" s="6" t="n">
        <v>389</v>
      </c>
      <c r="AZ10" s="6" t="n">
        <v>206</v>
      </c>
      <c r="BA10" s="6" t="n">
        <v>295</v>
      </c>
      <c r="BB10" s="6" t="n">
        <v>146</v>
      </c>
      <c r="BC10" s="6" t="n">
        <v>137</v>
      </c>
      <c r="BD10" s="1" t="n">
        <v>140</v>
      </c>
      <c r="BE10" s="1" t="n">
        <v>112</v>
      </c>
      <c r="BF10" s="1" t="n">
        <v>106</v>
      </c>
      <c r="BG10" s="1" t="n">
        <v>164</v>
      </c>
      <c r="BH10" s="1" t="n">
        <v>147</v>
      </c>
      <c r="BI10" s="1" t="n">
        <v>190</v>
      </c>
      <c r="BJ10" s="1" t="n">
        <v>0</v>
      </c>
      <c r="BK10" s="5" t="s">
        <v>22</v>
      </c>
      <c r="BL10" s="6" t="n">
        <v>113</v>
      </c>
      <c r="BM10" s="6" t="n">
        <v>26</v>
      </c>
      <c r="BN10" s="6" t="n">
        <v>82</v>
      </c>
      <c r="BO10" s="6" t="n">
        <v>85</v>
      </c>
      <c r="BP10" s="6" t="n">
        <v>78</v>
      </c>
      <c r="BQ10" s="6" t="n">
        <v>104</v>
      </c>
      <c r="BR10" s="6" t="n">
        <v>106</v>
      </c>
      <c r="BS10" s="6" t="n">
        <v>123</v>
      </c>
      <c r="BT10" s="6" t="n">
        <v>81</v>
      </c>
      <c r="BU10" s="6" t="n">
        <v>151</v>
      </c>
      <c r="BV10" s="6" t="n">
        <v>115</v>
      </c>
      <c r="BW10" s="6" t="n">
        <v>123</v>
      </c>
      <c r="BX10" s="6" t="n">
        <v>138</v>
      </c>
      <c r="BY10" s="6" t="n">
        <v>88</v>
      </c>
      <c r="BZ10" s="6" t="n">
        <v>139</v>
      </c>
      <c r="CA10" s="6" t="n">
        <v>139</v>
      </c>
      <c r="CB10" s="6" t="n">
        <v>133</v>
      </c>
      <c r="CC10" s="6" t="n">
        <v>173</v>
      </c>
      <c r="CD10" s="6" t="n">
        <v>158</v>
      </c>
      <c r="CE10" s="6" t="n">
        <v>119</v>
      </c>
      <c r="CF10" s="0" t="n">
        <v>88</v>
      </c>
      <c r="CG10" s="6" t="n">
        <v>64</v>
      </c>
      <c r="CH10" s="6" t="n">
        <v>49</v>
      </c>
      <c r="CI10" s="1" t="n">
        <v>59</v>
      </c>
      <c r="CJ10" s="1" t="n">
        <v>31</v>
      </c>
      <c r="CK10" s="1" t="n">
        <v>35</v>
      </c>
      <c r="CL10" s="1" t="n">
        <v>57</v>
      </c>
      <c r="CM10" s="1" t="n">
        <v>35</v>
      </c>
      <c r="CN10" s="1" t="n">
        <v>64</v>
      </c>
      <c r="CO10" s="1" t="n">
        <v>0</v>
      </c>
      <c r="CP10" s="5" t="s">
        <v>22</v>
      </c>
      <c r="CQ10" s="1"/>
      <c r="CR10" s="1"/>
      <c r="CS10" s="6" t="n">
        <v>7</v>
      </c>
      <c r="CT10" s="6" t="n">
        <v>17</v>
      </c>
      <c r="CU10" s="6" t="n">
        <v>20</v>
      </c>
      <c r="CV10" s="6" t="n">
        <v>16</v>
      </c>
      <c r="CW10" s="6" t="n">
        <v>27</v>
      </c>
      <c r="CX10" s="6" t="n">
        <v>24</v>
      </c>
      <c r="CY10" s="6" t="n">
        <v>14</v>
      </c>
      <c r="CZ10" s="0" t="n">
        <v>8</v>
      </c>
      <c r="DA10" s="6" t="n">
        <v>5</v>
      </c>
      <c r="DB10" s="6" t="n">
        <v>9</v>
      </c>
      <c r="DC10" s="1" t="n">
        <v>18</v>
      </c>
      <c r="DD10" s="1" t="n">
        <v>17</v>
      </c>
      <c r="DE10" s="1" t="n">
        <v>15</v>
      </c>
      <c r="DF10" s="1" t="n">
        <v>17</v>
      </c>
      <c r="DG10" s="1" t="n">
        <v>15</v>
      </c>
      <c r="DH10" s="1" t="n">
        <v>23</v>
      </c>
      <c r="DI10" s="1" t="n">
        <v>0</v>
      </c>
      <c r="DJ10" s="5" t="s">
        <v>22</v>
      </c>
      <c r="DK10" s="7" t="s">
        <v>19</v>
      </c>
      <c r="DL10" s="6" t="n">
        <v>0</v>
      </c>
      <c r="DM10" s="6" t="n">
        <v>10</v>
      </c>
      <c r="DN10" s="6" t="n">
        <v>18</v>
      </c>
      <c r="DO10" s="6" t="n">
        <v>22</v>
      </c>
      <c r="DP10" s="6" t="n">
        <v>6</v>
      </c>
      <c r="DQ10" s="6" t="n">
        <v>33</v>
      </c>
      <c r="DR10" s="0" t="n">
        <v>19</v>
      </c>
      <c r="DS10" s="6" t="n">
        <v>18</v>
      </c>
      <c r="DT10" s="6" t="n">
        <v>3</v>
      </c>
      <c r="DU10" s="1" t="n">
        <v>13</v>
      </c>
      <c r="DV10" s="1" t="n">
        <v>4</v>
      </c>
      <c r="DW10" s="1" t="n">
        <v>2</v>
      </c>
      <c r="DX10" s="1" t="n">
        <v>5</v>
      </c>
      <c r="DY10" s="1" t="n">
        <v>6</v>
      </c>
      <c r="DZ10" s="1" t="n">
        <v>5</v>
      </c>
      <c r="EA10" s="1" t="n">
        <v>0</v>
      </c>
      <c r="EB10" s="5" t="s">
        <v>22</v>
      </c>
      <c r="EC10" s="1"/>
      <c r="ED10" s="6" t="n">
        <v>34</v>
      </c>
      <c r="EE10" s="6" t="n">
        <v>57</v>
      </c>
      <c r="EF10" s="6" t="n">
        <v>41</v>
      </c>
      <c r="EG10" s="6" t="n">
        <v>55</v>
      </c>
      <c r="EH10" s="0" t="n">
        <v>28</v>
      </c>
      <c r="EI10" s="6" t="n">
        <v>11</v>
      </c>
      <c r="EJ10" s="6" t="n">
        <v>8</v>
      </c>
      <c r="EK10" s="1" t="n">
        <v>17</v>
      </c>
      <c r="EL10" s="1" t="n">
        <v>12</v>
      </c>
      <c r="EM10" s="1" t="n">
        <v>3</v>
      </c>
      <c r="EN10" s="1" t="n">
        <v>4</v>
      </c>
      <c r="EO10" s="1" t="n">
        <v>12</v>
      </c>
      <c r="EP10" s="1" t="n">
        <v>8</v>
      </c>
      <c r="EQ10" s="1" t="n">
        <v>0</v>
      </c>
      <c r="ER10" s="5" t="s">
        <v>22</v>
      </c>
      <c r="ES10" s="6" t="n">
        <v>5</v>
      </c>
      <c r="ET10" s="6" t="n">
        <v>3</v>
      </c>
      <c r="EU10" s="6" t="n">
        <v>4</v>
      </c>
      <c r="EV10" s="6" t="n">
        <v>3</v>
      </c>
      <c r="EW10" s="6" t="n">
        <v>0</v>
      </c>
      <c r="EX10" s="6" t="n">
        <v>13</v>
      </c>
      <c r="EY10" s="6" t="n">
        <v>17</v>
      </c>
      <c r="EZ10" s="6" t="n">
        <v>13</v>
      </c>
      <c r="FA10" s="6" t="n">
        <f aca="false">0+3</f>
        <v>3</v>
      </c>
      <c r="FB10" s="6" t="n">
        <f aca="false">8+13</f>
        <v>21</v>
      </c>
      <c r="FC10" s="6" t="n">
        <f aca="false">7+13</f>
        <v>20</v>
      </c>
      <c r="FD10" s="6" t="n">
        <f aca="false">10+6</f>
        <v>16</v>
      </c>
      <c r="FE10" s="6" t="n">
        <f aca="false">17+10</f>
        <v>27</v>
      </c>
      <c r="FF10" s="6" t="n">
        <f aca="false">30+11</f>
        <v>41</v>
      </c>
      <c r="FG10" s="6" t="n">
        <f aca="false">9+10</f>
        <v>19</v>
      </c>
      <c r="FH10" s="6" t="n">
        <f aca="false">17+5</f>
        <v>22</v>
      </c>
      <c r="FI10" s="6" t="n">
        <f aca="false">12+16</f>
        <v>28</v>
      </c>
      <c r="FJ10" s="6" t="n">
        <f aca="false">11+21</f>
        <v>32</v>
      </c>
      <c r="FK10" s="6" t="n">
        <f aca="false">34+27</f>
        <v>61</v>
      </c>
      <c r="FL10" s="6" t="n">
        <f aca="false">48+25</f>
        <v>73</v>
      </c>
      <c r="FM10" s="8" t="n">
        <f aca="false">HR10+IP10</f>
        <v>38</v>
      </c>
      <c r="FN10" s="8" t="n">
        <f aca="false">HS10+IQ10</f>
        <v>25</v>
      </c>
      <c r="FO10" s="8" t="n">
        <f aca="false">HT10+IR10</f>
        <v>26</v>
      </c>
      <c r="FP10" s="8" t="n">
        <f aca="false">HU10+IS10</f>
        <v>27</v>
      </c>
      <c r="FQ10" s="8" t="n">
        <f aca="false">HV10+IT10</f>
        <v>15</v>
      </c>
      <c r="FR10" s="8" t="n">
        <f aca="false">HW10+IU10</f>
        <v>16</v>
      </c>
      <c r="FS10" s="8" t="n">
        <f aca="false">HX10+IV10</f>
        <v>35</v>
      </c>
      <c r="FT10" s="8" t="n">
        <f aca="false">HY10+IW10</f>
        <v>23</v>
      </c>
      <c r="FU10" s="8" t="n">
        <f aca="false">HZ10+IX10</f>
        <v>49</v>
      </c>
      <c r="FV10" s="8" t="n">
        <f aca="false">IA10+IY10</f>
        <v>0</v>
      </c>
      <c r="FW10" s="5" t="s">
        <v>22</v>
      </c>
      <c r="FX10" s="6" t="n">
        <f aca="false">B10+AG10+BL10+ES10</f>
        <v>749</v>
      </c>
      <c r="FY10" s="6" t="n">
        <f aca="false">C10+AH10+BM10+ET10</f>
        <v>646</v>
      </c>
      <c r="FZ10" s="6" t="n">
        <f aca="false">D10+AI10+BN10+EU10</f>
        <v>616</v>
      </c>
      <c r="GA10" s="6" t="n">
        <f aca="false">E10+AJ10+BO10+EV10</f>
        <v>504</v>
      </c>
      <c r="GB10" s="6" t="n">
        <f aca="false">F10+AK10+BP10+EW10</f>
        <v>493</v>
      </c>
      <c r="GC10" s="6" t="n">
        <f aca="false">G10+AL10+BQ10+EX10</f>
        <v>711</v>
      </c>
      <c r="GD10" s="6" t="n">
        <f aca="false">H10+AM10+BR10+EY10</f>
        <v>680</v>
      </c>
      <c r="GE10" s="6" t="n">
        <f aca="false">I10+AN10+BS10+EZ10</f>
        <v>705</v>
      </c>
      <c r="GF10" s="6" t="n">
        <f aca="false">J10+AO10+BT10+FA10</f>
        <v>582</v>
      </c>
      <c r="GG10" s="6" t="n">
        <f aca="false">K10+AP10+BU10+FB10</f>
        <v>839</v>
      </c>
      <c r="GH10" s="6" t="n">
        <f aca="false">L10+AQ10+BV10+FC10</f>
        <v>712</v>
      </c>
      <c r="GI10" s="6" t="n">
        <f aca="false">M10+AR10+BW10+FD10</f>
        <v>706</v>
      </c>
      <c r="GJ10" s="6" t="n">
        <f aca="false">N10+AS10+BX10+FE10</f>
        <v>848</v>
      </c>
      <c r="GK10" s="6" t="n">
        <f aca="false">O10+AT10+BY10+FF10+CS10</f>
        <v>619</v>
      </c>
      <c r="GL10" s="6" t="n">
        <f aca="false">FG10+DL10+CT10+BZ10+AU10+P10</f>
        <v>683</v>
      </c>
      <c r="GM10" s="6" t="n">
        <f aca="false">FH10+DM10+CU10+CA10+AV10+Q10+EC10</f>
        <v>741</v>
      </c>
      <c r="GN10" s="6" t="n">
        <f aca="false">FI10+DN10+CV10+CB10+AW10+R10+ED10</f>
        <v>739</v>
      </c>
      <c r="GO10" s="6" t="n">
        <f aca="false">FJ10+DO10+CW10+CC10+AX10+S10+EE10</f>
        <v>847</v>
      </c>
      <c r="GP10" s="6" t="n">
        <f aca="false">FK10+DP10+CX10+CD10+AY10+T10+EF10</f>
        <v>836</v>
      </c>
      <c r="GQ10" s="6" t="n">
        <f aca="false">FL10+DQ10+CY10+CE10+AZ10+U10+EG10</f>
        <v>604</v>
      </c>
      <c r="GR10" s="6" t="n">
        <f aca="false">FM10+DR10+CZ10+CF10+BA10+V10+EH10</f>
        <v>570</v>
      </c>
      <c r="GS10" s="6" t="n">
        <f aca="false">FN10+DS10+DA10+CG10+BB10+W10+EI10</f>
        <v>315</v>
      </c>
      <c r="GT10" s="6" t="n">
        <f aca="false">FO10+DT10+DB10+CH10+BC10+X10+EJ10</f>
        <v>273</v>
      </c>
      <c r="GU10" s="6" t="n">
        <f aca="false">FP10+DU10+DC10+CI10+BD10+Y10+EK10</f>
        <v>314</v>
      </c>
      <c r="GV10" s="6" t="n">
        <f aca="false">Z10+BE10+CJ10+DD10+DV10+EL10+FQ10</f>
        <v>231</v>
      </c>
      <c r="GW10" s="6" t="n">
        <f aca="false">AA10+BF10+CK10+DE10+DW10+EM10+FR10</f>
        <v>228</v>
      </c>
      <c r="GX10" s="6" t="n">
        <f aca="false">AB10+BG10+CL10+DF10+DX10+EN10+FS10</f>
        <v>348</v>
      </c>
      <c r="GY10" s="6" t="n">
        <f aca="false">AC10+BH10+CM10+DG10+DY10+EO10+FT10</f>
        <v>295</v>
      </c>
      <c r="GZ10" s="6" t="n">
        <f aca="false">AD10+BI10+CN10+DH10+DZ10+EP10+FU10</f>
        <v>400</v>
      </c>
      <c r="HA10" s="6" t="n">
        <f aca="false">AE10+BJ10+CO10+DI10+EA10+EQ10+FV10</f>
        <v>0</v>
      </c>
      <c r="HB10" s="9" t="n">
        <f aca="false">(GZ10-GZ9)/(GZ9+0.01)*100</f>
        <v>12.0444805467634</v>
      </c>
      <c r="HC10" s="9" t="n">
        <f aca="false">(GZ10-GY10)/(GY10+0.01)*100</f>
        <v>35.5920138300397</v>
      </c>
      <c r="HD10" s="5" t="s">
        <v>22</v>
      </c>
      <c r="HE10" s="6" t="n">
        <v>13</v>
      </c>
      <c r="HF10" s="6" t="n">
        <v>0</v>
      </c>
      <c r="HG10" s="6" t="n">
        <v>8</v>
      </c>
      <c r="HH10" s="6" t="n">
        <v>7</v>
      </c>
      <c r="HI10" s="6" t="n">
        <v>10</v>
      </c>
      <c r="HJ10" s="6" t="n">
        <v>17</v>
      </c>
      <c r="HK10" s="6" t="n">
        <v>30</v>
      </c>
      <c r="HL10" s="6" t="n">
        <v>9</v>
      </c>
      <c r="HM10" s="6" t="n">
        <v>17</v>
      </c>
      <c r="HN10" s="6" t="n">
        <v>12</v>
      </c>
      <c r="HO10" s="6" t="n">
        <v>11</v>
      </c>
      <c r="HP10" s="6" t="n">
        <v>34</v>
      </c>
      <c r="HQ10" s="6" t="n">
        <v>48</v>
      </c>
      <c r="HR10" s="0" t="n">
        <v>19</v>
      </c>
      <c r="HS10" s="6" t="n">
        <v>15</v>
      </c>
      <c r="HT10" s="6" t="n">
        <v>19</v>
      </c>
      <c r="HU10" s="1" t="n">
        <v>14</v>
      </c>
      <c r="HV10" s="1" t="n">
        <v>1</v>
      </c>
      <c r="HW10" s="1" t="n">
        <v>1</v>
      </c>
      <c r="HX10" s="1" t="n">
        <v>5</v>
      </c>
      <c r="HY10" s="1" t="n">
        <v>1</v>
      </c>
      <c r="HZ10" s="1" t="n">
        <v>21</v>
      </c>
      <c r="IA10" s="1" t="n">
        <v>0</v>
      </c>
      <c r="IB10" s="5" t="s">
        <v>22</v>
      </c>
      <c r="IC10" s="6" t="n">
        <v>13</v>
      </c>
      <c r="ID10" s="6" t="n">
        <v>3</v>
      </c>
      <c r="IE10" s="6" t="n">
        <v>13</v>
      </c>
      <c r="IF10" s="6" t="n">
        <v>13</v>
      </c>
      <c r="IG10" s="6" t="n">
        <v>6</v>
      </c>
      <c r="IH10" s="6" t="n">
        <v>10</v>
      </c>
      <c r="II10" s="6" t="n">
        <v>11</v>
      </c>
      <c r="IJ10" s="6" t="n">
        <v>10</v>
      </c>
      <c r="IK10" s="6" t="n">
        <v>5</v>
      </c>
      <c r="IL10" s="6" t="n">
        <v>16</v>
      </c>
      <c r="IM10" s="6" t="n">
        <v>21</v>
      </c>
      <c r="IN10" s="6" t="n">
        <v>27</v>
      </c>
      <c r="IO10" s="6" t="n">
        <v>25</v>
      </c>
      <c r="IP10" s="0" t="n">
        <v>19</v>
      </c>
      <c r="IQ10" s="6" t="n">
        <v>10</v>
      </c>
      <c r="IR10" s="6" t="n">
        <v>7</v>
      </c>
      <c r="IS10" s="1" t="n">
        <v>13</v>
      </c>
      <c r="IT10" s="1" t="n">
        <v>14</v>
      </c>
      <c r="IU10" s="1" t="n">
        <v>15</v>
      </c>
      <c r="IV10" s="1" t="n">
        <v>30</v>
      </c>
      <c r="IW10" s="1" t="n">
        <v>22</v>
      </c>
      <c r="IX10" s="1" t="n">
        <v>28</v>
      </c>
      <c r="IY10" s="1" t="n">
        <v>0</v>
      </c>
      <c r="IZ10" s="5" t="s">
        <v>22</v>
      </c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</row>
    <row r="11" customFormat="false" ht="12.8" hidden="false" customHeight="false" outlineLevel="0" collapsed="false">
      <c r="A11" s="3" t="s">
        <v>23</v>
      </c>
      <c r="B11" s="6" t="n">
        <v>437</v>
      </c>
      <c r="C11" s="6" t="n">
        <v>420</v>
      </c>
      <c r="D11" s="6" t="n">
        <v>353</v>
      </c>
      <c r="E11" s="6" t="n">
        <v>292</v>
      </c>
      <c r="F11" s="6" t="n">
        <v>209</v>
      </c>
      <c r="G11" s="6" t="n">
        <v>287</v>
      </c>
      <c r="H11" s="6" t="n">
        <v>275</v>
      </c>
      <c r="I11" s="6" t="n">
        <v>315</v>
      </c>
      <c r="J11" s="6" t="n">
        <v>236</v>
      </c>
      <c r="K11" s="6" t="n">
        <v>286</v>
      </c>
      <c r="L11" s="6" t="n">
        <v>230</v>
      </c>
      <c r="M11" s="6" t="n">
        <v>226</v>
      </c>
      <c r="N11" s="6" t="n">
        <v>192</v>
      </c>
      <c r="O11" s="6" t="n">
        <v>179</v>
      </c>
      <c r="P11" s="6" t="n">
        <v>212</v>
      </c>
      <c r="Q11" s="6" t="n">
        <v>138</v>
      </c>
      <c r="R11" s="6" t="n">
        <v>113</v>
      </c>
      <c r="S11" s="6" t="n">
        <v>155</v>
      </c>
      <c r="T11" s="1" t="n">
        <v>189</v>
      </c>
      <c r="U11" s="1" t="n">
        <v>143</v>
      </c>
      <c r="V11" s="1" t="n">
        <v>84</v>
      </c>
      <c r="W11" s="1" t="n">
        <v>45</v>
      </c>
      <c r="X11" s="1" t="n">
        <v>40</v>
      </c>
      <c r="Y11" s="1" t="n">
        <v>30</v>
      </c>
      <c r="Z11" s="1" t="n">
        <v>37</v>
      </c>
      <c r="AA11" s="1" t="n">
        <v>58</v>
      </c>
      <c r="AB11" s="1" t="n">
        <v>74</v>
      </c>
      <c r="AC11" s="1" t="n">
        <v>50</v>
      </c>
      <c r="AD11" s="1" t="n">
        <v>77</v>
      </c>
      <c r="AE11" s="1" t="n">
        <v>0</v>
      </c>
      <c r="AF11" s="5" t="s">
        <v>23</v>
      </c>
      <c r="AG11" s="6" t="n">
        <v>259</v>
      </c>
      <c r="AH11" s="6" t="n">
        <v>216</v>
      </c>
      <c r="AI11" s="6" t="n">
        <v>187</v>
      </c>
      <c r="AJ11" s="6" t="n">
        <v>182</v>
      </c>
      <c r="AK11" s="6" t="n">
        <v>235</v>
      </c>
      <c r="AL11" s="6" t="n">
        <v>195</v>
      </c>
      <c r="AM11" s="6" t="n">
        <v>215</v>
      </c>
      <c r="AN11" s="6" t="n">
        <v>288</v>
      </c>
      <c r="AO11" s="6" t="n">
        <v>287</v>
      </c>
      <c r="AP11" s="6" t="n">
        <v>330</v>
      </c>
      <c r="AQ11" s="6" t="n">
        <v>351</v>
      </c>
      <c r="AR11" s="6" t="n">
        <v>324</v>
      </c>
      <c r="AS11" s="6" t="n">
        <v>380</v>
      </c>
      <c r="AT11" s="6" t="n">
        <v>338</v>
      </c>
      <c r="AU11" s="6" t="n">
        <v>367</v>
      </c>
      <c r="AV11" s="6" t="n">
        <v>332</v>
      </c>
      <c r="AW11" s="6" t="n">
        <v>418</v>
      </c>
      <c r="AX11" s="6" t="n">
        <v>310</v>
      </c>
      <c r="AY11" s="6" t="n">
        <v>421</v>
      </c>
      <c r="AZ11" s="6" t="n">
        <v>349</v>
      </c>
      <c r="BA11" s="6" t="n">
        <v>280</v>
      </c>
      <c r="BB11" s="6" t="n">
        <v>119</v>
      </c>
      <c r="BC11" s="6" t="n">
        <v>124</v>
      </c>
      <c r="BD11" s="1" t="n">
        <v>103</v>
      </c>
      <c r="BE11" s="1" t="n">
        <v>86</v>
      </c>
      <c r="BF11" s="1" t="n">
        <v>158</v>
      </c>
      <c r="BG11" s="1" t="n">
        <v>167</v>
      </c>
      <c r="BH11" s="1" t="n">
        <v>171</v>
      </c>
      <c r="BI11" s="1" t="n">
        <v>246</v>
      </c>
      <c r="BJ11" s="1" t="n">
        <v>0</v>
      </c>
      <c r="BK11" s="5" t="s">
        <v>23</v>
      </c>
      <c r="BL11" s="6" t="n">
        <v>175</v>
      </c>
      <c r="BM11" s="6" t="n">
        <v>14</v>
      </c>
      <c r="BN11" s="6" t="n">
        <v>128</v>
      </c>
      <c r="BO11" s="6" t="n">
        <v>111</v>
      </c>
      <c r="BP11" s="6" t="n">
        <v>100</v>
      </c>
      <c r="BQ11" s="6" t="n">
        <v>93</v>
      </c>
      <c r="BR11" s="6" t="n">
        <v>88</v>
      </c>
      <c r="BS11" s="6" t="n">
        <v>111</v>
      </c>
      <c r="BT11" s="6" t="n">
        <v>104</v>
      </c>
      <c r="BU11" s="6" t="n">
        <v>129</v>
      </c>
      <c r="BV11" s="6" t="n">
        <v>127</v>
      </c>
      <c r="BW11" s="6" t="n">
        <v>136</v>
      </c>
      <c r="BX11" s="6" t="n">
        <v>127</v>
      </c>
      <c r="BY11" s="6" t="n">
        <v>116</v>
      </c>
      <c r="BZ11" s="6" t="n">
        <v>152</v>
      </c>
      <c r="CA11" s="6" t="n">
        <v>142</v>
      </c>
      <c r="CB11" s="6" t="n">
        <v>131</v>
      </c>
      <c r="CC11" s="6" t="n">
        <v>140</v>
      </c>
      <c r="CD11" s="6" t="n">
        <v>117</v>
      </c>
      <c r="CE11" s="6" t="n">
        <v>99</v>
      </c>
      <c r="CF11" s="0" t="n">
        <v>101</v>
      </c>
      <c r="CG11" s="6" t="n">
        <v>80</v>
      </c>
      <c r="CH11" s="6" t="n">
        <v>41</v>
      </c>
      <c r="CI11" s="1" t="n">
        <v>35</v>
      </c>
      <c r="CJ11" s="1" t="n">
        <v>33</v>
      </c>
      <c r="CK11" s="1" t="n">
        <v>37</v>
      </c>
      <c r="CL11" s="1" t="n">
        <v>50</v>
      </c>
      <c r="CM11" s="1" t="n">
        <v>36</v>
      </c>
      <c r="CN11" s="1" t="n">
        <v>42</v>
      </c>
      <c r="CO11" s="1" t="n">
        <v>0</v>
      </c>
      <c r="CP11" s="5" t="s">
        <v>23</v>
      </c>
      <c r="CQ11" s="1"/>
      <c r="CR11" s="1"/>
      <c r="CS11" s="6" t="n">
        <v>13</v>
      </c>
      <c r="CT11" s="6" t="n">
        <v>12</v>
      </c>
      <c r="CU11" s="6" t="n">
        <v>11</v>
      </c>
      <c r="CV11" s="6" t="n">
        <v>13</v>
      </c>
      <c r="CW11" s="6" t="n">
        <v>13</v>
      </c>
      <c r="CX11" s="6" t="n">
        <v>9</v>
      </c>
      <c r="CY11" s="6" t="n">
        <v>9</v>
      </c>
      <c r="CZ11" s="8" t="n">
        <f aca="false">53-SUM(CZ7:CZ10)</f>
        <v>0</v>
      </c>
      <c r="DA11" s="6" t="n">
        <v>20</v>
      </c>
      <c r="DB11" s="6" t="n">
        <v>11</v>
      </c>
      <c r="DC11" s="1" t="n">
        <v>7</v>
      </c>
      <c r="DD11" s="1" t="n">
        <v>25</v>
      </c>
      <c r="DE11" s="1" t="n">
        <v>16</v>
      </c>
      <c r="DF11" s="1" t="n">
        <v>19</v>
      </c>
      <c r="DG11" s="1" t="n">
        <v>28</v>
      </c>
      <c r="DH11" s="1" t="n">
        <v>24</v>
      </c>
      <c r="DI11" s="1" t="n">
        <v>0</v>
      </c>
      <c r="DJ11" s="5" t="s">
        <v>23</v>
      </c>
      <c r="DK11" s="7" t="s">
        <v>19</v>
      </c>
      <c r="DL11" s="6" t="n">
        <v>14</v>
      </c>
      <c r="DM11" s="6" t="n">
        <v>11</v>
      </c>
      <c r="DN11" s="6" t="n">
        <v>16</v>
      </c>
      <c r="DO11" s="6" t="n">
        <v>30</v>
      </c>
      <c r="DP11" s="6" t="n">
        <v>26</v>
      </c>
      <c r="DQ11" s="6" t="n">
        <v>16</v>
      </c>
      <c r="DR11" s="0" t="n">
        <v>22</v>
      </c>
      <c r="DS11" s="6" t="n">
        <v>7</v>
      </c>
      <c r="DT11" s="6" t="n">
        <v>17</v>
      </c>
      <c r="DU11" s="1" t="n">
        <v>4</v>
      </c>
      <c r="DV11" s="1" t="n">
        <v>7</v>
      </c>
      <c r="DW11" s="1" t="n">
        <v>4</v>
      </c>
      <c r="DX11" s="1" t="n">
        <v>6</v>
      </c>
      <c r="DY11" s="1" t="n">
        <v>6</v>
      </c>
      <c r="DZ11" s="1" t="n">
        <v>7</v>
      </c>
      <c r="EA11" s="1" t="n">
        <v>0</v>
      </c>
      <c r="EB11" s="5" t="s">
        <v>23</v>
      </c>
      <c r="EC11" s="6" t="n">
        <v>11</v>
      </c>
      <c r="ED11" s="6" t="n">
        <v>29</v>
      </c>
      <c r="EE11" s="6" t="n">
        <v>23</v>
      </c>
      <c r="EF11" s="6" t="n">
        <v>39</v>
      </c>
      <c r="EG11" s="6" t="n">
        <v>49</v>
      </c>
      <c r="EH11" s="0" t="n">
        <v>23</v>
      </c>
      <c r="EI11" s="6" t="n">
        <v>16</v>
      </c>
      <c r="EJ11" s="6" t="n">
        <v>19</v>
      </c>
      <c r="EK11" s="1" t="n">
        <v>7</v>
      </c>
      <c r="EL11" s="1" t="n">
        <v>7</v>
      </c>
      <c r="EM11" s="1" t="n">
        <v>4</v>
      </c>
      <c r="EN11" s="1" t="n">
        <v>10</v>
      </c>
      <c r="EO11" s="1" t="n">
        <v>7</v>
      </c>
      <c r="EP11" s="1" t="n">
        <v>10</v>
      </c>
      <c r="EQ11" s="1" t="n">
        <v>0</v>
      </c>
      <c r="ER11" s="5" t="s">
        <v>23</v>
      </c>
      <c r="ES11" s="6" t="n">
        <v>5</v>
      </c>
      <c r="ET11" s="6" t="n">
        <v>2</v>
      </c>
      <c r="EU11" s="6" t="n">
        <v>6</v>
      </c>
      <c r="EV11" s="6" t="n">
        <v>4</v>
      </c>
      <c r="EW11" s="6" t="n">
        <v>3</v>
      </c>
      <c r="EX11" s="6" t="n">
        <v>14</v>
      </c>
      <c r="EY11" s="6" t="n">
        <v>9</v>
      </c>
      <c r="EZ11" s="6" t="n">
        <v>13</v>
      </c>
      <c r="FA11" s="6" t="n">
        <f aca="false">3+3</f>
        <v>6</v>
      </c>
      <c r="FB11" s="6" t="n">
        <f aca="false">8+7</f>
        <v>15</v>
      </c>
      <c r="FC11" s="6" t="n">
        <f aca="false">8+2</f>
        <v>10</v>
      </c>
      <c r="FD11" s="6" t="n">
        <f aca="false">8+7</f>
        <v>15</v>
      </c>
      <c r="FE11" s="6" t="n">
        <f aca="false">24+6</f>
        <v>30</v>
      </c>
      <c r="FF11" s="6" t="n">
        <f aca="false">29+16</f>
        <v>45</v>
      </c>
      <c r="FG11" s="6" t="n">
        <f aca="false">9+8</f>
        <v>17</v>
      </c>
      <c r="FH11" s="6" t="n">
        <f aca="false">19+13</f>
        <v>32</v>
      </c>
      <c r="FI11" s="6" t="n">
        <f aca="false">7+26</f>
        <v>33</v>
      </c>
      <c r="FJ11" s="6" t="n">
        <f aca="false">35+0</f>
        <v>35</v>
      </c>
      <c r="FK11" s="6" t="n">
        <f aca="false">38+31</f>
        <v>69</v>
      </c>
      <c r="FL11" s="6" t="n">
        <f aca="false">22+22</f>
        <v>44</v>
      </c>
      <c r="FM11" s="8" t="n">
        <f aca="false">HR11+IP11</f>
        <v>47</v>
      </c>
      <c r="FN11" s="8" t="n">
        <f aca="false">HS11+IQ11</f>
        <v>24</v>
      </c>
      <c r="FO11" s="8" t="n">
        <f aca="false">HT11+IR11</f>
        <v>14</v>
      </c>
      <c r="FP11" s="8" t="n">
        <f aca="false">HU11+IS11</f>
        <v>19</v>
      </c>
      <c r="FQ11" s="8" t="n">
        <f aca="false">HV11+IT11</f>
        <v>17</v>
      </c>
      <c r="FR11" s="8" t="n">
        <f aca="false">HW11+IU11</f>
        <v>19</v>
      </c>
      <c r="FS11" s="8" t="n">
        <f aca="false">HX11+IV11</f>
        <v>10</v>
      </c>
      <c r="FT11" s="8" t="n">
        <f aca="false">HY11+IW11</f>
        <v>36</v>
      </c>
      <c r="FU11" s="8" t="n">
        <f aca="false">HZ11+IX11</f>
        <v>46</v>
      </c>
      <c r="FV11" s="8" t="n">
        <f aca="false">IA11+IY11</f>
        <v>0</v>
      </c>
      <c r="FW11" s="5" t="s">
        <v>23</v>
      </c>
      <c r="FX11" s="6" t="n">
        <f aca="false">B11+AG11+BL11+ES11</f>
        <v>876</v>
      </c>
      <c r="FY11" s="6" t="n">
        <f aca="false">C11+AH11+BM11+ET11</f>
        <v>652</v>
      </c>
      <c r="FZ11" s="6" t="n">
        <f aca="false">D11+AI11+BN11+EU11</f>
        <v>674</v>
      </c>
      <c r="GA11" s="6" t="n">
        <f aca="false">E11+AJ11+BO11+EV11</f>
        <v>589</v>
      </c>
      <c r="GB11" s="6" t="n">
        <f aca="false">F11+AK11+BP11+EW11</f>
        <v>547</v>
      </c>
      <c r="GC11" s="6" t="n">
        <f aca="false">G11+AL11+BQ11+EX11</f>
        <v>589</v>
      </c>
      <c r="GD11" s="6" t="n">
        <f aca="false">H11+AM11+BR11+EY11</f>
        <v>587</v>
      </c>
      <c r="GE11" s="6" t="n">
        <f aca="false">I11+AN11+BS11+EZ11</f>
        <v>727</v>
      </c>
      <c r="GF11" s="6" t="n">
        <f aca="false">J11+AO11+BT11+FA11</f>
        <v>633</v>
      </c>
      <c r="GG11" s="6" t="n">
        <f aca="false">K11+AP11+BU11+FB11</f>
        <v>760</v>
      </c>
      <c r="GH11" s="6" t="n">
        <f aca="false">L11+AQ11+BV11+FC11</f>
        <v>718</v>
      </c>
      <c r="GI11" s="6" t="n">
        <f aca="false">M11+AR11+BW11+FD11</f>
        <v>701</v>
      </c>
      <c r="GJ11" s="6" t="n">
        <f aca="false">N11+AS11+BX11+FE11</f>
        <v>729</v>
      </c>
      <c r="GK11" s="6" t="n">
        <f aca="false">O11+AT11+BY11+FF11+CS11</f>
        <v>691</v>
      </c>
      <c r="GL11" s="6" t="n">
        <f aca="false">FG11+DL11+CT11+BZ11+AU11+P11</f>
        <v>774</v>
      </c>
      <c r="GM11" s="6" t="n">
        <f aca="false">FH11+DM11+CU11+CA11+AV11+Q11+EC11</f>
        <v>677</v>
      </c>
      <c r="GN11" s="6" t="n">
        <f aca="false">FI11+DN11+CV11+CB11+AW11+R11+ED11</f>
        <v>753</v>
      </c>
      <c r="GO11" s="6" t="n">
        <f aca="false">FJ11+DO11+CW11+CC11+AX11+S11+EE11</f>
        <v>706</v>
      </c>
      <c r="GP11" s="6" t="n">
        <f aca="false">FK11+DP11+CX11+CD11+AY11+T11+EF11</f>
        <v>870</v>
      </c>
      <c r="GQ11" s="6" t="n">
        <f aca="false">FL11+DQ11+CY11+CE11+AZ11+U11+EG11</f>
        <v>709</v>
      </c>
      <c r="GR11" s="6" t="n">
        <f aca="false">FM11+DR11+CZ11+CF11+BA11+V11+EH11</f>
        <v>557</v>
      </c>
      <c r="GS11" s="6" t="n">
        <f aca="false">FN11+DS11+DA11+CG11+BB11+W11+EI11</f>
        <v>311</v>
      </c>
      <c r="GT11" s="6" t="n">
        <f aca="false">FO11+DT11+DB11+CH11+BC11+X11+EJ11</f>
        <v>266</v>
      </c>
      <c r="GU11" s="6" t="n">
        <f aca="false">FP11+DU11+DC11+CI11+BD11+Y11+EK11</f>
        <v>205</v>
      </c>
      <c r="GV11" s="6" t="n">
        <f aca="false">Z11+BE11+CJ11+DD11+DV11+EL11+FQ11</f>
        <v>212</v>
      </c>
      <c r="GW11" s="6" t="n">
        <f aca="false">AA11+BF11+CK11+DE11+DW11+EM11+FR11</f>
        <v>296</v>
      </c>
      <c r="GX11" s="6" t="n">
        <f aca="false">AB11+BG11+CL11+DF11+DX11+EN11+FS11</f>
        <v>336</v>
      </c>
      <c r="GY11" s="6" t="n">
        <f aca="false">AC11+BH11+CM11+DG11+DY11+EO11+FT11</f>
        <v>334</v>
      </c>
      <c r="GZ11" s="6" t="n">
        <f aca="false">AD11+BI11+CN11+DH11+DZ11+EP11+FU11</f>
        <v>452</v>
      </c>
      <c r="HA11" s="6" t="n">
        <f aca="false">AE11+BJ11+CO11+DI11+EA11+EQ11+FV11</f>
        <v>0</v>
      </c>
      <c r="HB11" s="9" t="n">
        <f aca="false">(GZ11-GZ10)/(GZ10+0.01)*100</f>
        <v>12.9996750081248</v>
      </c>
      <c r="HC11" s="9" t="n">
        <f aca="false">(GZ11-GY11)/(GY11+0.01)*100</f>
        <v>35.3282835843238</v>
      </c>
      <c r="HD11" s="5" t="s">
        <v>23</v>
      </c>
      <c r="HE11" s="6" t="n">
        <v>13</v>
      </c>
      <c r="HF11" s="6" t="n">
        <v>3</v>
      </c>
      <c r="HG11" s="6" t="n">
        <v>8</v>
      </c>
      <c r="HH11" s="6" t="n">
        <v>8</v>
      </c>
      <c r="HI11" s="6" t="n">
        <v>8</v>
      </c>
      <c r="HJ11" s="6" t="n">
        <v>24</v>
      </c>
      <c r="HK11" s="6" t="n">
        <v>29</v>
      </c>
      <c r="HL11" s="6" t="n">
        <v>9</v>
      </c>
      <c r="HM11" s="6" t="n">
        <v>19</v>
      </c>
      <c r="HN11" s="6" t="n">
        <v>7</v>
      </c>
      <c r="HO11" s="6" t="n">
        <v>35</v>
      </c>
      <c r="HP11" s="6" t="n">
        <v>38</v>
      </c>
      <c r="HQ11" s="6" t="n">
        <v>22</v>
      </c>
      <c r="HR11" s="0" t="n">
        <v>25</v>
      </c>
      <c r="HS11" s="6" t="n">
        <v>5</v>
      </c>
      <c r="HT11" s="6" t="n">
        <v>2</v>
      </c>
      <c r="HU11" s="1" t="n">
        <v>3</v>
      </c>
      <c r="HV11" s="1" t="n">
        <v>0</v>
      </c>
      <c r="HW11" s="1" t="n">
        <v>1</v>
      </c>
      <c r="HX11" s="1" t="n">
        <v>1</v>
      </c>
      <c r="HY11" s="1" t="n">
        <v>3</v>
      </c>
      <c r="HZ11" s="1" t="n">
        <v>11</v>
      </c>
      <c r="IA11" s="1" t="n">
        <v>0</v>
      </c>
      <c r="IB11" s="5" t="s">
        <v>23</v>
      </c>
      <c r="IC11" s="6" t="n">
        <v>13</v>
      </c>
      <c r="ID11" s="6" t="n">
        <v>3</v>
      </c>
      <c r="IE11" s="6" t="n">
        <v>7</v>
      </c>
      <c r="IF11" s="6" t="n">
        <v>2</v>
      </c>
      <c r="IG11" s="6" t="n">
        <v>7</v>
      </c>
      <c r="IH11" s="6" t="n">
        <v>6</v>
      </c>
      <c r="II11" s="6" t="n">
        <v>16</v>
      </c>
      <c r="IJ11" s="6" t="n">
        <v>8</v>
      </c>
      <c r="IK11" s="6" t="n">
        <v>13</v>
      </c>
      <c r="IL11" s="6" t="n">
        <v>26</v>
      </c>
      <c r="IM11" s="6" t="n">
        <v>0</v>
      </c>
      <c r="IN11" s="6" t="n">
        <v>31</v>
      </c>
      <c r="IO11" s="6" t="n">
        <v>22</v>
      </c>
      <c r="IP11" s="0" t="n">
        <v>22</v>
      </c>
      <c r="IQ11" s="6" t="n">
        <v>19</v>
      </c>
      <c r="IR11" s="6" t="n">
        <v>12</v>
      </c>
      <c r="IS11" s="1" t="n">
        <v>16</v>
      </c>
      <c r="IT11" s="1" t="n">
        <v>17</v>
      </c>
      <c r="IU11" s="1" t="n">
        <v>18</v>
      </c>
      <c r="IV11" s="1" t="n">
        <v>9</v>
      </c>
      <c r="IW11" s="1" t="n">
        <v>33</v>
      </c>
      <c r="IX11" s="1" t="n">
        <v>35</v>
      </c>
      <c r="IY11" s="1" t="n">
        <v>0</v>
      </c>
      <c r="IZ11" s="5" t="s">
        <v>23</v>
      </c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</row>
    <row r="12" customFormat="false" ht="12.8" hidden="false" customHeight="false" outlineLevel="0" collapsed="false">
      <c r="A12" s="3" t="s">
        <v>24</v>
      </c>
      <c r="B12" s="6" t="n">
        <v>363</v>
      </c>
      <c r="C12" s="6" t="n">
        <v>399</v>
      </c>
      <c r="D12" s="6" t="n">
        <v>295</v>
      </c>
      <c r="E12" s="6" t="n">
        <v>248</v>
      </c>
      <c r="F12" s="6" t="n">
        <v>238</v>
      </c>
      <c r="G12" s="6" t="n">
        <v>278</v>
      </c>
      <c r="H12" s="6" t="n">
        <v>309</v>
      </c>
      <c r="I12" s="6" t="n">
        <v>347</v>
      </c>
      <c r="J12" s="6" t="n">
        <v>278</v>
      </c>
      <c r="K12" s="6" t="n">
        <v>218</v>
      </c>
      <c r="L12" s="6" t="n">
        <v>168</v>
      </c>
      <c r="M12" s="6" t="n">
        <v>275</v>
      </c>
      <c r="N12" s="6" t="n">
        <v>235</v>
      </c>
      <c r="O12" s="6" t="n">
        <v>153</v>
      </c>
      <c r="P12" s="6" t="n">
        <v>151</v>
      </c>
      <c r="Q12" s="6" t="n">
        <v>129</v>
      </c>
      <c r="R12" s="6" t="n">
        <v>101</v>
      </c>
      <c r="S12" s="6" t="n">
        <v>172</v>
      </c>
      <c r="T12" s="1" t="n">
        <v>172</v>
      </c>
      <c r="U12" s="1" t="n">
        <v>90</v>
      </c>
      <c r="V12" s="1" t="n">
        <v>94</v>
      </c>
      <c r="W12" s="1" t="n">
        <v>44</v>
      </c>
      <c r="X12" s="1" t="n">
        <v>50</v>
      </c>
      <c r="Y12" s="1" t="n">
        <v>55</v>
      </c>
      <c r="Z12" s="1" t="n">
        <v>50</v>
      </c>
      <c r="AA12" s="1" t="n">
        <v>65</v>
      </c>
      <c r="AB12" s="1" t="n">
        <v>70</v>
      </c>
      <c r="AC12" s="1" t="n">
        <v>66</v>
      </c>
      <c r="AD12" s="1" t="n">
        <v>77</v>
      </c>
      <c r="AE12" s="1" t="n">
        <v>0</v>
      </c>
      <c r="AF12" s="5" t="s">
        <v>24</v>
      </c>
      <c r="AG12" s="6" t="n">
        <v>232</v>
      </c>
      <c r="AH12" s="6" t="n">
        <v>221</v>
      </c>
      <c r="AI12" s="6" t="n">
        <v>175</v>
      </c>
      <c r="AJ12" s="6" t="n">
        <v>177</v>
      </c>
      <c r="AK12" s="6" t="n">
        <v>166</v>
      </c>
      <c r="AL12" s="6" t="n">
        <v>245</v>
      </c>
      <c r="AM12" s="6" t="n">
        <v>278</v>
      </c>
      <c r="AN12" s="6" t="n">
        <v>361</v>
      </c>
      <c r="AO12" s="6" t="n">
        <v>297</v>
      </c>
      <c r="AP12" s="6" t="n">
        <v>285</v>
      </c>
      <c r="AQ12" s="6" t="n">
        <v>297</v>
      </c>
      <c r="AR12" s="6" t="n">
        <v>389</v>
      </c>
      <c r="AS12" s="6" t="n">
        <v>411</v>
      </c>
      <c r="AT12" s="6" t="n">
        <v>270</v>
      </c>
      <c r="AU12" s="6" t="n">
        <v>327</v>
      </c>
      <c r="AV12" s="6" t="n">
        <v>348</v>
      </c>
      <c r="AW12" s="6" t="n">
        <v>320</v>
      </c>
      <c r="AX12" s="6" t="n">
        <v>295</v>
      </c>
      <c r="AY12" s="6" t="n">
        <v>359</v>
      </c>
      <c r="AZ12" s="6" t="n">
        <v>289</v>
      </c>
      <c r="BA12" s="6" t="n">
        <v>278</v>
      </c>
      <c r="BB12" s="6" t="n">
        <v>124</v>
      </c>
      <c r="BC12" s="6" t="n">
        <v>126</v>
      </c>
      <c r="BD12" s="1" t="n">
        <v>159</v>
      </c>
      <c r="BE12" s="1" t="n">
        <v>87</v>
      </c>
      <c r="BF12" s="1" t="n">
        <v>143</v>
      </c>
      <c r="BG12" s="1" t="n">
        <v>220</v>
      </c>
      <c r="BH12" s="1" t="n">
        <v>232</v>
      </c>
      <c r="BI12" s="1" t="n">
        <v>185</v>
      </c>
      <c r="BJ12" s="1" t="n">
        <v>0</v>
      </c>
      <c r="BK12" s="5" t="s">
        <v>24</v>
      </c>
      <c r="BL12" s="6" t="n">
        <v>150</v>
      </c>
      <c r="BM12" s="6" t="n">
        <v>175</v>
      </c>
      <c r="BN12" s="6" t="n">
        <v>142</v>
      </c>
      <c r="BO12" s="6" t="n">
        <v>63</v>
      </c>
      <c r="BP12" s="6" t="n">
        <v>60</v>
      </c>
      <c r="BQ12" s="6" t="n">
        <v>123</v>
      </c>
      <c r="BR12" s="6" t="n">
        <v>114</v>
      </c>
      <c r="BS12" s="6" t="n">
        <v>138</v>
      </c>
      <c r="BT12" s="6" t="n">
        <v>75</v>
      </c>
      <c r="BU12" s="6" t="n">
        <v>118</v>
      </c>
      <c r="BV12" s="6" t="n">
        <v>118</v>
      </c>
      <c r="BW12" s="6" t="n">
        <v>142</v>
      </c>
      <c r="BX12" s="6" t="n">
        <v>125</v>
      </c>
      <c r="BY12" s="6" t="n">
        <v>123</v>
      </c>
      <c r="BZ12" s="6" t="n">
        <v>112</v>
      </c>
      <c r="CA12" s="6" t="n">
        <v>128</v>
      </c>
      <c r="CB12" s="6" t="n">
        <v>160</v>
      </c>
      <c r="CC12" s="6" t="n">
        <v>118</v>
      </c>
      <c r="CD12" s="6" t="n">
        <v>135</v>
      </c>
      <c r="CE12" s="6" t="n">
        <v>110</v>
      </c>
      <c r="CF12" s="0" t="n">
        <v>112</v>
      </c>
      <c r="CG12" s="6" t="n">
        <v>45</v>
      </c>
      <c r="CH12" s="6" t="n">
        <v>74</v>
      </c>
      <c r="CI12" s="1" t="n">
        <v>47</v>
      </c>
      <c r="CJ12" s="1" t="n">
        <v>36</v>
      </c>
      <c r="CK12" s="1" t="n">
        <v>22</v>
      </c>
      <c r="CL12" s="1" t="n">
        <v>38</v>
      </c>
      <c r="CM12" s="1" t="n">
        <v>45</v>
      </c>
      <c r="CN12" s="1" t="n">
        <v>31</v>
      </c>
      <c r="CO12" s="1" t="n">
        <v>0</v>
      </c>
      <c r="CP12" s="5" t="s">
        <v>24</v>
      </c>
      <c r="CQ12" s="1"/>
      <c r="CR12" s="1"/>
      <c r="CS12" s="6" t="n">
        <v>10</v>
      </c>
      <c r="CT12" s="6" t="n">
        <v>2</v>
      </c>
      <c r="CU12" s="6" t="n">
        <v>15</v>
      </c>
      <c r="CV12" s="6" t="n">
        <v>14</v>
      </c>
      <c r="CW12" s="6" t="n">
        <v>26</v>
      </c>
      <c r="CX12" s="6" t="n">
        <v>23</v>
      </c>
      <c r="CY12" s="6" t="n">
        <v>22</v>
      </c>
      <c r="CZ12" s="0" t="n">
        <v>11</v>
      </c>
      <c r="DA12" s="6" t="n">
        <v>29</v>
      </c>
      <c r="DB12" s="6" t="n">
        <v>18</v>
      </c>
      <c r="DC12" s="1" t="n">
        <v>16</v>
      </c>
      <c r="DD12" s="1" t="n">
        <v>19</v>
      </c>
      <c r="DE12" s="1" t="n">
        <v>17</v>
      </c>
      <c r="DF12" s="1" t="n">
        <v>74</v>
      </c>
      <c r="DG12" s="1" t="n">
        <v>24</v>
      </c>
      <c r="DH12" s="1" t="n">
        <v>51</v>
      </c>
      <c r="DI12" s="1" t="n">
        <v>0</v>
      </c>
      <c r="DJ12" s="5" t="s">
        <v>24</v>
      </c>
      <c r="DK12" s="7" t="s">
        <v>19</v>
      </c>
      <c r="DL12" s="6" t="n">
        <v>4</v>
      </c>
      <c r="DM12" s="6" t="n">
        <v>6</v>
      </c>
      <c r="DN12" s="6" t="n">
        <v>24</v>
      </c>
      <c r="DO12" s="6" t="n">
        <v>23</v>
      </c>
      <c r="DP12" s="6" t="n">
        <v>29</v>
      </c>
      <c r="DQ12" s="6" t="n">
        <v>25</v>
      </c>
      <c r="DR12" s="0" t="n">
        <v>23</v>
      </c>
      <c r="DS12" s="6" t="n">
        <v>19</v>
      </c>
      <c r="DT12" s="6" t="n">
        <v>3</v>
      </c>
      <c r="DU12" s="1" t="n">
        <v>5</v>
      </c>
      <c r="DV12" s="1" t="n">
        <v>4</v>
      </c>
      <c r="DW12" s="1" t="n">
        <v>4</v>
      </c>
      <c r="DX12" s="1" t="n">
        <v>11</v>
      </c>
      <c r="DY12" s="1" t="n">
        <v>7</v>
      </c>
      <c r="DZ12" s="1" t="n">
        <v>18</v>
      </c>
      <c r="EA12" s="1" t="n">
        <v>0</v>
      </c>
      <c r="EB12" s="5" t="s">
        <v>24</v>
      </c>
      <c r="EC12" s="6" t="n">
        <v>7</v>
      </c>
      <c r="ED12" s="6" t="n">
        <v>38</v>
      </c>
      <c r="EE12" s="6" t="n">
        <v>31</v>
      </c>
      <c r="EF12" s="6" t="n">
        <v>43</v>
      </c>
      <c r="EG12" s="6" t="n">
        <v>42</v>
      </c>
      <c r="EH12" s="0" t="n">
        <v>43</v>
      </c>
      <c r="EI12" s="6" t="n">
        <v>9</v>
      </c>
      <c r="EJ12" s="6" t="n">
        <v>4</v>
      </c>
      <c r="EK12" s="1" t="n">
        <v>12</v>
      </c>
      <c r="EL12" s="1" t="n">
        <v>9</v>
      </c>
      <c r="EM12" s="1" t="n">
        <v>7</v>
      </c>
      <c r="EN12" s="1" t="n">
        <v>7</v>
      </c>
      <c r="EO12" s="1" t="n">
        <v>3</v>
      </c>
      <c r="EP12" s="1" t="n">
        <v>10</v>
      </c>
      <c r="EQ12" s="1" t="n">
        <v>0</v>
      </c>
      <c r="ER12" s="5" t="s">
        <v>24</v>
      </c>
      <c r="ES12" s="6" t="n">
        <v>7</v>
      </c>
      <c r="ET12" s="6" t="n">
        <v>5</v>
      </c>
      <c r="EU12" s="6" t="n">
        <v>12</v>
      </c>
      <c r="EV12" s="6" t="n">
        <v>0</v>
      </c>
      <c r="EW12" s="6" t="n">
        <v>1</v>
      </c>
      <c r="EX12" s="6" t="n">
        <v>13</v>
      </c>
      <c r="EY12" s="6" t="n">
        <v>18</v>
      </c>
      <c r="EZ12" s="6" t="n">
        <v>15</v>
      </c>
      <c r="FA12" s="6" t="n">
        <f aca="false">3+11</f>
        <v>14</v>
      </c>
      <c r="FB12" s="6" t="n">
        <f aca="false">9+3</f>
        <v>12</v>
      </c>
      <c r="FC12" s="6" t="n">
        <f aca="false">4+10</f>
        <v>14</v>
      </c>
      <c r="FD12" s="6" t="n">
        <f aca="false">10+7</f>
        <v>17</v>
      </c>
      <c r="FE12" s="6" t="n">
        <f aca="false">8+10</f>
        <v>18</v>
      </c>
      <c r="FF12" s="6" t="n">
        <f aca="false">19+12</f>
        <v>31</v>
      </c>
      <c r="FG12" s="6" t="n">
        <f aca="false">8+8</f>
        <v>16</v>
      </c>
      <c r="FH12" s="6" t="n">
        <f aca="false">17+20</f>
        <v>37</v>
      </c>
      <c r="FI12" s="6" t="n">
        <f aca="false">11+19</f>
        <v>30</v>
      </c>
      <c r="FJ12" s="6" t="n">
        <f aca="false">7+18</f>
        <v>25</v>
      </c>
      <c r="FK12" s="6" t="n">
        <f aca="false">62+23</f>
        <v>85</v>
      </c>
      <c r="FL12" s="6" t="n">
        <f aca="false">37+29</f>
        <v>66</v>
      </c>
      <c r="FM12" s="8" t="n">
        <f aca="false">HR12+IP12</f>
        <v>57</v>
      </c>
      <c r="FN12" s="8" t="n">
        <f aca="false">HS12+IQ12</f>
        <v>11</v>
      </c>
      <c r="FO12" s="8" t="n">
        <f aca="false">HT12+IR12</f>
        <v>24</v>
      </c>
      <c r="FP12" s="8" t="n">
        <f aca="false">HU12+IS12</f>
        <v>19</v>
      </c>
      <c r="FQ12" s="8" t="n">
        <f aca="false">HV12+IT12</f>
        <v>19</v>
      </c>
      <c r="FR12" s="8" t="n">
        <f aca="false">HW12+IU12</f>
        <v>25</v>
      </c>
      <c r="FS12" s="8" t="n">
        <f aca="false">HX12+IV12</f>
        <v>24</v>
      </c>
      <c r="FT12" s="8" t="n">
        <f aca="false">HY12+IW12</f>
        <v>41</v>
      </c>
      <c r="FU12" s="8" t="n">
        <f aca="false">HZ12+IX12</f>
        <v>35</v>
      </c>
      <c r="FV12" s="8" t="n">
        <f aca="false">IA12+IY12</f>
        <v>0</v>
      </c>
      <c r="FW12" s="5" t="s">
        <v>24</v>
      </c>
      <c r="FX12" s="6" t="n">
        <f aca="false">B12+AG12+BL12+ES12</f>
        <v>752</v>
      </c>
      <c r="FY12" s="6" t="n">
        <f aca="false">C12+AH12+BM12+ET12</f>
        <v>800</v>
      </c>
      <c r="FZ12" s="6" t="n">
        <f aca="false">D12+AI12+BN12+EU12</f>
        <v>624</v>
      </c>
      <c r="GA12" s="6" t="n">
        <f aca="false">E12+AJ12+BO12+EV12</f>
        <v>488</v>
      </c>
      <c r="GB12" s="6" t="n">
        <f aca="false">F12+AK12+BP12+EW12</f>
        <v>465</v>
      </c>
      <c r="GC12" s="6" t="n">
        <f aca="false">G12+AL12+BQ12+EX12</f>
        <v>659</v>
      </c>
      <c r="GD12" s="6" t="n">
        <f aca="false">H12+AM12+BR12+EY12</f>
        <v>719</v>
      </c>
      <c r="GE12" s="6" t="n">
        <f aca="false">I12+AN12+BS12+EZ12</f>
        <v>861</v>
      </c>
      <c r="GF12" s="6" t="n">
        <f aca="false">J12+AO12+BT12+FA12</f>
        <v>664</v>
      </c>
      <c r="GG12" s="6" t="n">
        <f aca="false">K12+AP12+BU12+FB12</f>
        <v>633</v>
      </c>
      <c r="GH12" s="6" t="n">
        <f aca="false">L12+AQ12+BV12+FC12</f>
        <v>597</v>
      </c>
      <c r="GI12" s="6" t="n">
        <f aca="false">M12+AR12+BW12+FD12</f>
        <v>823</v>
      </c>
      <c r="GJ12" s="6" t="n">
        <f aca="false">N12+AS12+BX12+FE12</f>
        <v>789</v>
      </c>
      <c r="GK12" s="6" t="n">
        <f aca="false">O12+AT12+BY12+FF12+CS12</f>
        <v>587</v>
      </c>
      <c r="GL12" s="6" t="n">
        <f aca="false">FG12+DL12+CT12+BZ12+AU12+P12</f>
        <v>612</v>
      </c>
      <c r="GM12" s="6" t="n">
        <f aca="false">FH12+DM12+CU12+CA12+AV12+Q12+EC12</f>
        <v>670</v>
      </c>
      <c r="GN12" s="6" t="n">
        <f aca="false">FI12+DN12+CV12+CB12+AW12+R12+ED12</f>
        <v>687</v>
      </c>
      <c r="GO12" s="6" t="n">
        <f aca="false">FJ12+DO12+CW12+CC12+AX12+S12+EE12</f>
        <v>690</v>
      </c>
      <c r="GP12" s="6" t="n">
        <f aca="false">FK12+DP12+CX12+CD12+AY12+T12+EF12</f>
        <v>846</v>
      </c>
      <c r="GQ12" s="6" t="n">
        <f aca="false">FL12+DQ12+CY12+CE12+AZ12+U12+EG12</f>
        <v>644</v>
      </c>
      <c r="GR12" s="6" t="n">
        <f aca="false">FM12+DR12+CZ12+CF12+BA12+V12+EH12</f>
        <v>618</v>
      </c>
      <c r="GS12" s="6" t="n">
        <f aca="false">FN12+DS12+DA12+CG12+BB12+W12+EI12</f>
        <v>281</v>
      </c>
      <c r="GT12" s="6" t="n">
        <f aca="false">FO12+DT12+DB12+CH12+BC12+X12+EJ12</f>
        <v>299</v>
      </c>
      <c r="GU12" s="6" t="n">
        <f aca="false">FP12+DU12+DC12+CI12+BD12+Y12+EK12</f>
        <v>313</v>
      </c>
      <c r="GV12" s="6" t="n">
        <f aca="false">Z12+BE12+CJ12+DD12+DV12+EL12+FQ12</f>
        <v>224</v>
      </c>
      <c r="GW12" s="6" t="n">
        <f aca="false">AA12+BF12+CK12+DE12+DW12+EM12+FR12</f>
        <v>283</v>
      </c>
      <c r="GX12" s="6" t="n">
        <f aca="false">AB12+BG12+CL12+DF12+DX12+EN12+FS12</f>
        <v>444</v>
      </c>
      <c r="GY12" s="6" t="n">
        <f aca="false">AC12+BH12+CM12+DG12+DY12+EO12+FT12</f>
        <v>418</v>
      </c>
      <c r="GZ12" s="6" t="n">
        <f aca="false">AD12+BI12+CN12+DH12+DZ12+EP12+FU12</f>
        <v>407</v>
      </c>
      <c r="HA12" s="6" t="n">
        <f aca="false">AE12+BJ12+CO12+DI12+EA12+EQ12+FV12</f>
        <v>0</v>
      </c>
      <c r="HB12" s="9" t="n">
        <f aca="false">(GZ12-GZ11)/(GZ11+0.01)*100</f>
        <v>-9.95553195725758</v>
      </c>
      <c r="HC12" s="9" t="n">
        <f aca="false">(GZ12-GY12)/(GY12+0.01)*100</f>
        <v>-2.63151599244037</v>
      </c>
      <c r="HD12" s="5" t="s">
        <v>24</v>
      </c>
      <c r="HE12" s="6" t="n">
        <v>15</v>
      </c>
      <c r="HF12" s="6" t="n">
        <v>3</v>
      </c>
      <c r="HG12" s="6" t="n">
        <v>9</v>
      </c>
      <c r="HH12" s="6" t="n">
        <v>4</v>
      </c>
      <c r="HI12" s="6" t="n">
        <v>10</v>
      </c>
      <c r="HJ12" s="6" t="n">
        <v>8</v>
      </c>
      <c r="HK12" s="6" t="n">
        <v>19</v>
      </c>
      <c r="HL12" s="6" t="n">
        <v>8</v>
      </c>
      <c r="HM12" s="6" t="n">
        <v>17</v>
      </c>
      <c r="HN12" s="6" t="n">
        <v>11</v>
      </c>
      <c r="HO12" s="6" t="n">
        <v>7</v>
      </c>
      <c r="HP12" s="6" t="n">
        <v>62</v>
      </c>
      <c r="HQ12" s="6" t="n">
        <v>37</v>
      </c>
      <c r="HR12" s="0" t="n">
        <v>35</v>
      </c>
      <c r="HS12" s="6" t="n">
        <v>3</v>
      </c>
      <c r="HT12" s="6" t="n">
        <v>12</v>
      </c>
      <c r="HU12" s="1" t="n">
        <v>1</v>
      </c>
      <c r="HV12" s="1" t="n">
        <v>1</v>
      </c>
      <c r="HW12" s="1" t="n">
        <v>1</v>
      </c>
      <c r="HX12" s="1" t="n">
        <v>4</v>
      </c>
      <c r="HY12" s="1" t="n">
        <v>14</v>
      </c>
      <c r="HZ12" s="1" t="n">
        <v>3</v>
      </c>
      <c r="IA12" s="1" t="n">
        <v>0</v>
      </c>
      <c r="IB12" s="5" t="s">
        <v>24</v>
      </c>
      <c r="IC12" s="6" t="n">
        <v>15</v>
      </c>
      <c r="ID12" s="6" t="n">
        <v>11</v>
      </c>
      <c r="IE12" s="6" t="n">
        <v>3</v>
      </c>
      <c r="IF12" s="6" t="n">
        <v>10</v>
      </c>
      <c r="IG12" s="6" t="n">
        <v>7</v>
      </c>
      <c r="IH12" s="6" t="n">
        <v>10</v>
      </c>
      <c r="II12" s="6" t="n">
        <v>12</v>
      </c>
      <c r="IJ12" s="6" t="n">
        <v>8</v>
      </c>
      <c r="IK12" s="6" t="n">
        <v>20</v>
      </c>
      <c r="IL12" s="6" t="n">
        <v>19</v>
      </c>
      <c r="IM12" s="6" t="n">
        <v>18</v>
      </c>
      <c r="IN12" s="6" t="n">
        <v>23</v>
      </c>
      <c r="IO12" s="6" t="n">
        <v>29</v>
      </c>
      <c r="IP12" s="0" t="n">
        <v>22</v>
      </c>
      <c r="IQ12" s="6" t="n">
        <v>8</v>
      </c>
      <c r="IR12" s="6" t="n">
        <v>12</v>
      </c>
      <c r="IS12" s="1" t="n">
        <v>18</v>
      </c>
      <c r="IT12" s="1" t="n">
        <v>18</v>
      </c>
      <c r="IU12" s="1" t="n">
        <v>24</v>
      </c>
      <c r="IV12" s="1" t="n">
        <v>20</v>
      </c>
      <c r="IW12" s="1" t="n">
        <v>27</v>
      </c>
      <c r="IX12" s="1" t="n">
        <v>32</v>
      </c>
      <c r="IY12" s="1" t="n">
        <v>0</v>
      </c>
      <c r="IZ12" s="5" t="s">
        <v>24</v>
      </c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</row>
    <row r="13" customFormat="false" ht="12.8" hidden="false" customHeight="false" outlineLevel="0" collapsed="false">
      <c r="A13" s="3" t="s">
        <v>25</v>
      </c>
      <c r="B13" s="6" t="n">
        <v>314</v>
      </c>
      <c r="C13" s="6" t="n">
        <v>315</v>
      </c>
      <c r="D13" s="6" t="n">
        <v>229</v>
      </c>
      <c r="E13" s="6" t="n">
        <v>219</v>
      </c>
      <c r="F13" s="6" t="n">
        <v>212</v>
      </c>
      <c r="G13" s="6" t="n">
        <v>289</v>
      </c>
      <c r="H13" s="6" t="n">
        <v>321</v>
      </c>
      <c r="I13" s="6" t="n">
        <v>348</v>
      </c>
      <c r="J13" s="6" t="n">
        <v>190</v>
      </c>
      <c r="K13" s="6" t="n">
        <v>247</v>
      </c>
      <c r="L13" s="6" t="n">
        <v>203</v>
      </c>
      <c r="M13" s="6" t="n">
        <v>250</v>
      </c>
      <c r="N13" s="6" t="n">
        <v>204</v>
      </c>
      <c r="O13" s="6" t="n">
        <v>159</v>
      </c>
      <c r="P13" s="6" t="n">
        <v>165</v>
      </c>
      <c r="Q13" s="6" t="n">
        <v>141</v>
      </c>
      <c r="R13" s="6" t="n">
        <v>95</v>
      </c>
      <c r="S13" s="6" t="n">
        <v>164</v>
      </c>
      <c r="T13" s="1" t="n">
        <v>127</v>
      </c>
      <c r="U13" s="1" t="n">
        <v>58</v>
      </c>
      <c r="V13" s="1" t="n">
        <v>84</v>
      </c>
      <c r="W13" s="1" t="n">
        <v>44</v>
      </c>
      <c r="X13" s="1" t="n">
        <v>42</v>
      </c>
      <c r="Y13" s="1" t="n">
        <v>58</v>
      </c>
      <c r="Z13" s="1" t="n">
        <v>46</v>
      </c>
      <c r="AA13" s="1" t="n">
        <v>40</v>
      </c>
      <c r="AB13" s="1" t="n">
        <v>73</v>
      </c>
      <c r="AC13" s="1" t="n">
        <v>78</v>
      </c>
      <c r="AD13" s="1" t="n">
        <v>68</v>
      </c>
      <c r="AE13" s="1" t="n">
        <v>0</v>
      </c>
      <c r="AF13" s="5" t="s">
        <v>25</v>
      </c>
      <c r="AG13" s="6" t="n">
        <v>253</v>
      </c>
      <c r="AH13" s="6" t="n">
        <v>171</v>
      </c>
      <c r="AI13" s="6" t="n">
        <v>153</v>
      </c>
      <c r="AJ13" s="6" t="n">
        <v>186</v>
      </c>
      <c r="AK13" s="6" t="n">
        <v>192</v>
      </c>
      <c r="AL13" s="6" t="n">
        <v>225</v>
      </c>
      <c r="AM13" s="6" t="n">
        <v>272</v>
      </c>
      <c r="AN13" s="6" t="n">
        <v>310</v>
      </c>
      <c r="AO13" s="6" t="n">
        <v>268</v>
      </c>
      <c r="AP13" s="6" t="n">
        <v>309</v>
      </c>
      <c r="AQ13" s="6" t="n">
        <v>276</v>
      </c>
      <c r="AR13" s="6" t="n">
        <v>329</v>
      </c>
      <c r="AS13" s="6" t="n">
        <v>353</v>
      </c>
      <c r="AT13" s="6" t="n">
        <v>236</v>
      </c>
      <c r="AU13" s="6" t="n">
        <v>313</v>
      </c>
      <c r="AV13" s="6" t="n">
        <v>425</v>
      </c>
      <c r="AW13" s="6" t="n">
        <v>381</v>
      </c>
      <c r="AX13" s="6" t="n">
        <v>395</v>
      </c>
      <c r="AY13" s="6" t="n">
        <v>290</v>
      </c>
      <c r="AZ13" s="6" t="n">
        <v>295</v>
      </c>
      <c r="BA13" s="6" t="n">
        <v>224</v>
      </c>
      <c r="BB13" s="6" t="n">
        <v>131</v>
      </c>
      <c r="BC13" s="6" t="n">
        <v>145</v>
      </c>
      <c r="BD13" s="1" t="n">
        <v>122</v>
      </c>
      <c r="BE13" s="1" t="n">
        <v>107</v>
      </c>
      <c r="BF13" s="1" t="n">
        <v>130</v>
      </c>
      <c r="BG13" s="1" t="n">
        <v>185</v>
      </c>
      <c r="BH13" s="1" t="n">
        <v>189</v>
      </c>
      <c r="BI13" s="1" t="n">
        <v>142</v>
      </c>
      <c r="BJ13" s="1" t="n">
        <v>0</v>
      </c>
      <c r="BK13" s="5" t="s">
        <v>25</v>
      </c>
      <c r="BL13" s="6" t="n">
        <v>148</v>
      </c>
      <c r="BM13" s="6" t="n">
        <v>113</v>
      </c>
      <c r="BN13" s="6" t="n">
        <v>66</v>
      </c>
      <c r="BO13" s="6" t="n">
        <v>108</v>
      </c>
      <c r="BP13" s="6" t="n">
        <v>93</v>
      </c>
      <c r="BQ13" s="6" t="n">
        <v>85</v>
      </c>
      <c r="BR13" s="6" t="n">
        <v>68</v>
      </c>
      <c r="BS13" s="6" t="n">
        <v>119</v>
      </c>
      <c r="BT13" s="6" t="n">
        <v>115</v>
      </c>
      <c r="BU13" s="6" t="n">
        <v>162</v>
      </c>
      <c r="BV13" s="6" t="n">
        <v>135</v>
      </c>
      <c r="BW13" s="6" t="n">
        <v>116</v>
      </c>
      <c r="BX13" s="6" t="n">
        <v>113</v>
      </c>
      <c r="BY13" s="6" t="n">
        <v>113</v>
      </c>
      <c r="BZ13" s="6" t="n">
        <v>136</v>
      </c>
      <c r="CA13" s="6" t="n">
        <v>117</v>
      </c>
      <c r="CB13" s="6" t="n">
        <v>178</v>
      </c>
      <c r="CC13" s="6" t="n">
        <v>141</v>
      </c>
      <c r="CD13" s="6" t="n">
        <v>130</v>
      </c>
      <c r="CE13" s="6" t="n">
        <v>92</v>
      </c>
      <c r="CF13" s="0" t="n">
        <v>82</v>
      </c>
      <c r="CG13" s="6" t="n">
        <v>63</v>
      </c>
      <c r="CH13" s="6" t="n">
        <v>52</v>
      </c>
      <c r="CI13" s="1" t="n">
        <v>51</v>
      </c>
      <c r="CJ13" s="1" t="n">
        <v>36</v>
      </c>
      <c r="CK13" s="1" t="n">
        <v>38</v>
      </c>
      <c r="CL13" s="1" t="n">
        <v>49</v>
      </c>
      <c r="CM13" s="1" t="n">
        <v>36</v>
      </c>
      <c r="CN13" s="1" t="n">
        <v>55</v>
      </c>
      <c r="CO13" s="1" t="n">
        <v>0</v>
      </c>
      <c r="CP13" s="5" t="s">
        <v>25</v>
      </c>
      <c r="CQ13" s="1"/>
      <c r="CR13" s="1"/>
      <c r="CS13" s="6" t="n">
        <v>18</v>
      </c>
      <c r="CT13" s="6" t="n">
        <v>11</v>
      </c>
      <c r="CU13" s="6" t="n">
        <v>11</v>
      </c>
      <c r="CV13" s="6" t="n">
        <v>14</v>
      </c>
      <c r="CW13" s="6" t="n">
        <v>16</v>
      </c>
      <c r="CX13" s="6" t="n">
        <v>19</v>
      </c>
      <c r="CY13" s="6" t="n">
        <v>11</v>
      </c>
      <c r="CZ13" s="0" t="n">
        <v>24</v>
      </c>
      <c r="DA13" s="6" t="n">
        <v>6</v>
      </c>
      <c r="DB13" s="6" t="n">
        <v>12</v>
      </c>
      <c r="DC13" s="1" t="n">
        <v>18</v>
      </c>
      <c r="DD13" s="1" t="n">
        <v>20</v>
      </c>
      <c r="DE13" s="1" t="n">
        <v>13</v>
      </c>
      <c r="DF13" s="1" t="n">
        <v>22</v>
      </c>
      <c r="DG13" s="1" t="n">
        <v>21</v>
      </c>
      <c r="DH13" s="1" t="n">
        <v>49</v>
      </c>
      <c r="DI13" s="1" t="n">
        <v>0</v>
      </c>
      <c r="DJ13" s="5" t="s">
        <v>25</v>
      </c>
      <c r="DK13" s="6" t="n">
        <v>6</v>
      </c>
      <c r="DL13" s="6" t="n">
        <v>17</v>
      </c>
      <c r="DM13" s="6" t="n">
        <v>12</v>
      </c>
      <c r="DN13" s="6" t="n">
        <v>12</v>
      </c>
      <c r="DO13" s="6" t="n">
        <v>0</v>
      </c>
      <c r="DP13" s="6" t="n">
        <v>21</v>
      </c>
      <c r="DQ13" s="6" t="n">
        <v>5</v>
      </c>
      <c r="DR13" s="0" t="n">
        <v>17</v>
      </c>
      <c r="DS13" s="6" t="n">
        <v>4</v>
      </c>
      <c r="DT13" s="6" t="n">
        <v>21</v>
      </c>
      <c r="DU13" s="1" t="n">
        <v>14</v>
      </c>
      <c r="DV13" s="1" t="n">
        <v>9</v>
      </c>
      <c r="DW13" s="1" t="n">
        <v>4</v>
      </c>
      <c r="DX13" s="1" t="n">
        <v>6</v>
      </c>
      <c r="DY13" s="1" t="n">
        <v>6</v>
      </c>
      <c r="DZ13" s="1" t="n">
        <v>12</v>
      </c>
      <c r="EA13" s="1" t="n">
        <v>0</v>
      </c>
      <c r="EB13" s="5" t="s">
        <v>25</v>
      </c>
      <c r="EC13" s="6" t="n">
        <v>9</v>
      </c>
      <c r="ED13" s="6" t="n">
        <v>34</v>
      </c>
      <c r="EE13" s="6" t="n">
        <v>24</v>
      </c>
      <c r="EF13" s="6" t="n">
        <v>31</v>
      </c>
      <c r="EG13" s="6" t="n">
        <v>19</v>
      </c>
      <c r="EH13" s="0" t="n">
        <v>30</v>
      </c>
      <c r="EI13" s="6" t="n">
        <v>7</v>
      </c>
      <c r="EJ13" s="6" t="n">
        <v>2</v>
      </c>
      <c r="EK13" s="1" t="n">
        <v>5</v>
      </c>
      <c r="EL13" s="1" t="n">
        <v>12</v>
      </c>
      <c r="EM13" s="1" t="n">
        <v>4</v>
      </c>
      <c r="EN13" s="1" t="n">
        <v>5</v>
      </c>
      <c r="EO13" s="1" t="n">
        <v>11</v>
      </c>
      <c r="EP13" s="1" t="n">
        <v>8</v>
      </c>
      <c r="EQ13" s="1" t="n">
        <v>0</v>
      </c>
      <c r="ER13" s="5" t="s">
        <v>25</v>
      </c>
      <c r="ES13" s="6" t="n">
        <v>15</v>
      </c>
      <c r="ET13" s="6" t="n">
        <v>4</v>
      </c>
      <c r="EU13" s="6" t="n">
        <v>3</v>
      </c>
      <c r="EV13" s="6" t="n">
        <v>9</v>
      </c>
      <c r="EW13" s="6" t="n">
        <v>3</v>
      </c>
      <c r="EX13" s="6" t="n">
        <v>10</v>
      </c>
      <c r="EY13" s="6" t="n">
        <v>15</v>
      </c>
      <c r="EZ13" s="6" t="n">
        <v>8</v>
      </c>
      <c r="FA13" s="6" t="n">
        <f aca="false">4+7</f>
        <v>11</v>
      </c>
      <c r="FB13" s="6" t="n">
        <f aca="false">5+4</f>
        <v>9</v>
      </c>
      <c r="FC13" s="6" t="n">
        <f aca="false">4+7</f>
        <v>11</v>
      </c>
      <c r="FD13" s="6" t="n">
        <f aca="false">37+8</f>
        <v>45</v>
      </c>
      <c r="FE13" s="6" t="n">
        <f aca="false">25+9</f>
        <v>34</v>
      </c>
      <c r="FF13" s="6" t="n">
        <f aca="false">18+18</f>
        <v>36</v>
      </c>
      <c r="FG13" s="6" t="n">
        <f aca="false">21+14</f>
        <v>35</v>
      </c>
      <c r="FH13" s="6" t="n">
        <f aca="false">15+18</f>
        <v>33</v>
      </c>
      <c r="FI13" s="6" t="n">
        <f aca="false">33+36</f>
        <v>69</v>
      </c>
      <c r="FJ13" s="6" t="n">
        <f aca="false">9+20</f>
        <v>29</v>
      </c>
      <c r="FK13" s="6" t="n">
        <f aca="false">42+23</f>
        <v>65</v>
      </c>
      <c r="FL13" s="6" t="n">
        <f aca="false">27+18</f>
        <v>45</v>
      </c>
      <c r="FM13" s="8" t="n">
        <f aca="false">HR13+IP13</f>
        <v>39</v>
      </c>
      <c r="FN13" s="8" t="n">
        <f aca="false">HS13+IQ13</f>
        <v>18</v>
      </c>
      <c r="FO13" s="8" t="n">
        <f aca="false">HT13+IR13</f>
        <v>12</v>
      </c>
      <c r="FP13" s="8" t="n">
        <f aca="false">HU13+IS13</f>
        <v>16</v>
      </c>
      <c r="FQ13" s="8" t="n">
        <f aca="false">HV13+IT13</f>
        <v>27</v>
      </c>
      <c r="FR13" s="8" t="n">
        <f aca="false">HW13+IU13</f>
        <v>21</v>
      </c>
      <c r="FS13" s="8" t="n">
        <f aca="false">HX13+IV13</f>
        <v>34</v>
      </c>
      <c r="FT13" s="8" t="n">
        <f aca="false">HY13+IW13</f>
        <v>22</v>
      </c>
      <c r="FU13" s="8" t="n">
        <f aca="false">HZ13+IX13</f>
        <v>35</v>
      </c>
      <c r="FV13" s="8" t="n">
        <f aca="false">IA13+IY13</f>
        <v>0</v>
      </c>
      <c r="FW13" s="5" t="s">
        <v>25</v>
      </c>
      <c r="FX13" s="6" t="n">
        <f aca="false">B13+AG13+BL13+ES13</f>
        <v>730</v>
      </c>
      <c r="FY13" s="6" t="n">
        <f aca="false">C13+AH13+BM13+ET13</f>
        <v>603</v>
      </c>
      <c r="FZ13" s="6" t="n">
        <f aca="false">D13+AI13+BN13+EU13</f>
        <v>451</v>
      </c>
      <c r="GA13" s="6" t="n">
        <f aca="false">E13+AJ13+BO13+EV13</f>
        <v>522</v>
      </c>
      <c r="GB13" s="6" t="n">
        <f aca="false">F13+AK13+BP13+EW13</f>
        <v>500</v>
      </c>
      <c r="GC13" s="6" t="n">
        <f aca="false">G13+AL13+BQ13+EX13</f>
        <v>609</v>
      </c>
      <c r="GD13" s="6" t="n">
        <f aca="false">H13+AM13+BR13+EY13</f>
        <v>676</v>
      </c>
      <c r="GE13" s="6" t="n">
        <f aca="false">I13+AN13+BS13+EZ13</f>
        <v>785</v>
      </c>
      <c r="GF13" s="6" t="n">
        <f aca="false">J13+AO13+BT13+FA13</f>
        <v>584</v>
      </c>
      <c r="GG13" s="6" t="n">
        <f aca="false">K13+AP13+BU13+FB13</f>
        <v>727</v>
      </c>
      <c r="GH13" s="6" t="n">
        <f aca="false">L13+AQ13+BV13+FC13</f>
        <v>625</v>
      </c>
      <c r="GI13" s="6" t="n">
        <f aca="false">M13+AR13+BW13+FD13</f>
        <v>740</v>
      </c>
      <c r="GJ13" s="6" t="n">
        <f aca="false">N13+AS13+BX13+FE13</f>
        <v>704</v>
      </c>
      <c r="GK13" s="6" t="n">
        <f aca="false">O13+AT13+BY13+FF13+CS13</f>
        <v>562</v>
      </c>
      <c r="GL13" s="6" t="n">
        <f aca="false">FG13+DL13+CT13+BZ13+AU13+P13</f>
        <v>677</v>
      </c>
      <c r="GM13" s="6" t="n">
        <f aca="false">FH13+DM13+CU13+CA13+AV13+Q13+EC13</f>
        <v>748</v>
      </c>
      <c r="GN13" s="6" t="n">
        <f aca="false">FI13+DN13+CV13+CB13+AW13+R13+ED13</f>
        <v>783</v>
      </c>
      <c r="GO13" s="6" t="n">
        <f aca="false">FJ13+DO13+CW13+CC13+AX13+S13+EE13</f>
        <v>769</v>
      </c>
      <c r="GP13" s="6" t="n">
        <f aca="false">FK13+DP13+CX13+CD13+AY13+T13+EF13</f>
        <v>683</v>
      </c>
      <c r="GQ13" s="6" t="n">
        <f aca="false">FL13+DQ13+CY13+CE13+AZ13+U13+EG13</f>
        <v>525</v>
      </c>
      <c r="GR13" s="6" t="n">
        <f aca="false">FM13+DR13+CZ13+CF13+BA13+V13+EH13</f>
        <v>500</v>
      </c>
      <c r="GS13" s="6" t="n">
        <f aca="false">FN13+DS13+DA13+CG13+BB13+W13+EI13</f>
        <v>273</v>
      </c>
      <c r="GT13" s="6" t="n">
        <f aca="false">FO13+DT13+DB13+CH13+BC13+X13+EJ13</f>
        <v>286</v>
      </c>
      <c r="GU13" s="6" t="n">
        <f aca="false">FP13+DU13+DC13+CI13+BD13+Y13+EK13</f>
        <v>284</v>
      </c>
      <c r="GV13" s="6" t="n">
        <f aca="false">Z13+BE13+CJ13+DD13+DV13+EL13+FQ13</f>
        <v>257</v>
      </c>
      <c r="GW13" s="6" t="n">
        <f aca="false">AA13+BF13+CK13+DE13+DW13+EM13+FR13</f>
        <v>250</v>
      </c>
      <c r="GX13" s="6" t="n">
        <f aca="false">AB13+BG13+CL13+DF13+DX13+EN13+FS13</f>
        <v>374</v>
      </c>
      <c r="GY13" s="6" t="n">
        <f aca="false">AC13+BH13+CM13+DG13+DY13+EO13+FT13</f>
        <v>363</v>
      </c>
      <c r="GZ13" s="6" t="n">
        <f aca="false">AD13+BI13+CN13+DH13+DZ13+EP13+FU13</f>
        <v>369</v>
      </c>
      <c r="HA13" s="6" t="n">
        <f aca="false">AE13+BJ13+CO13+DI13+EA13+EQ13+FV13</f>
        <v>0</v>
      </c>
      <c r="HB13" s="9" t="n">
        <f aca="false">(GZ13-GZ12)/(GZ12+0.01)*100</f>
        <v>-9.33637994152478</v>
      </c>
      <c r="HC13" s="9" t="n">
        <f aca="false">(GZ13-GY13)/(GY13+0.01)*100</f>
        <v>1.65284702900747</v>
      </c>
      <c r="HD13" s="5" t="s">
        <v>25</v>
      </c>
      <c r="HE13" s="6" t="n">
        <v>8</v>
      </c>
      <c r="HF13" s="6" t="n">
        <v>4</v>
      </c>
      <c r="HG13" s="6" t="n">
        <v>5</v>
      </c>
      <c r="HH13" s="6" t="n">
        <v>4</v>
      </c>
      <c r="HI13" s="6" t="n">
        <v>37</v>
      </c>
      <c r="HJ13" s="6" t="n">
        <v>25</v>
      </c>
      <c r="HK13" s="6" t="n">
        <v>18</v>
      </c>
      <c r="HL13" s="6" t="n">
        <v>21</v>
      </c>
      <c r="HM13" s="6" t="n">
        <v>15</v>
      </c>
      <c r="HN13" s="6" t="n">
        <v>33</v>
      </c>
      <c r="HO13" s="6" t="n">
        <v>9</v>
      </c>
      <c r="HP13" s="6" t="n">
        <v>42</v>
      </c>
      <c r="HQ13" s="6" t="n">
        <v>27</v>
      </c>
      <c r="HR13" s="0" t="n">
        <v>16</v>
      </c>
      <c r="HS13" s="6" t="n">
        <v>6</v>
      </c>
      <c r="HT13" s="6" t="n">
        <v>2</v>
      </c>
      <c r="HU13" s="1" t="n">
        <v>2</v>
      </c>
      <c r="HV13" s="1" t="n">
        <v>16</v>
      </c>
      <c r="HW13" s="1" t="n">
        <v>1</v>
      </c>
      <c r="HX13" s="1" t="n">
        <v>5</v>
      </c>
      <c r="HY13" s="1" t="n">
        <v>7</v>
      </c>
      <c r="HZ13" s="1" t="n">
        <v>8</v>
      </c>
      <c r="IA13" s="1" t="n">
        <v>0</v>
      </c>
      <c r="IB13" s="5" t="s">
        <v>25</v>
      </c>
      <c r="IC13" s="6" t="n">
        <v>8</v>
      </c>
      <c r="ID13" s="6" t="n">
        <v>7</v>
      </c>
      <c r="IE13" s="6" t="n">
        <v>4</v>
      </c>
      <c r="IF13" s="6" t="n">
        <v>7</v>
      </c>
      <c r="IG13" s="6" t="n">
        <v>8</v>
      </c>
      <c r="IH13" s="6" t="n">
        <v>9</v>
      </c>
      <c r="II13" s="6" t="n">
        <v>18</v>
      </c>
      <c r="IJ13" s="6" t="n">
        <v>14</v>
      </c>
      <c r="IK13" s="6" t="n">
        <v>18</v>
      </c>
      <c r="IL13" s="6" t="n">
        <v>36</v>
      </c>
      <c r="IM13" s="6" t="n">
        <v>20</v>
      </c>
      <c r="IN13" s="6" t="n">
        <v>23</v>
      </c>
      <c r="IO13" s="6" t="n">
        <v>18</v>
      </c>
      <c r="IP13" s="0" t="n">
        <v>23</v>
      </c>
      <c r="IQ13" s="6" t="n">
        <v>12</v>
      </c>
      <c r="IR13" s="6" t="n">
        <v>10</v>
      </c>
      <c r="IS13" s="1" t="n">
        <v>14</v>
      </c>
      <c r="IT13" s="1" t="n">
        <v>11</v>
      </c>
      <c r="IU13" s="1" t="n">
        <v>20</v>
      </c>
      <c r="IV13" s="1" t="n">
        <v>29</v>
      </c>
      <c r="IW13" s="1" t="n">
        <v>15</v>
      </c>
      <c r="IX13" s="1" t="n">
        <v>27</v>
      </c>
      <c r="IY13" s="1" t="n">
        <v>0</v>
      </c>
      <c r="IZ13" s="5" t="s">
        <v>25</v>
      </c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</row>
    <row r="14" customFormat="false" ht="12.8" hidden="false" customHeight="false" outlineLevel="0" collapsed="false">
      <c r="A14" s="3" t="s">
        <v>26</v>
      </c>
      <c r="B14" s="6" t="n">
        <v>392</v>
      </c>
      <c r="C14" s="6" t="n">
        <v>311</v>
      </c>
      <c r="D14" s="6" t="n">
        <v>288</v>
      </c>
      <c r="E14" s="6" t="n">
        <v>173</v>
      </c>
      <c r="F14" s="6" t="n">
        <v>224</v>
      </c>
      <c r="G14" s="6" t="n">
        <v>249</v>
      </c>
      <c r="H14" s="6" t="n">
        <v>326</v>
      </c>
      <c r="I14" s="6" t="n">
        <v>340</v>
      </c>
      <c r="J14" s="6" t="n">
        <v>234</v>
      </c>
      <c r="K14" s="6" t="n">
        <v>247</v>
      </c>
      <c r="L14" s="6" t="n">
        <v>180</v>
      </c>
      <c r="M14" s="6" t="n">
        <v>180</v>
      </c>
      <c r="N14" s="6" t="n">
        <v>213</v>
      </c>
      <c r="O14" s="6" t="n">
        <v>154</v>
      </c>
      <c r="P14" s="6" t="n">
        <v>169</v>
      </c>
      <c r="Q14" s="6" t="n">
        <v>109</v>
      </c>
      <c r="R14" s="6" t="n">
        <v>141</v>
      </c>
      <c r="S14" s="6" t="n">
        <v>151</v>
      </c>
      <c r="T14" s="1" t="n">
        <v>141</v>
      </c>
      <c r="U14" s="1" t="n">
        <v>72</v>
      </c>
      <c r="V14" s="1" t="n">
        <v>79</v>
      </c>
      <c r="W14" s="1" t="n">
        <v>31</v>
      </c>
      <c r="X14" s="1" t="n">
        <v>44</v>
      </c>
      <c r="Y14" s="1" t="n">
        <v>48</v>
      </c>
      <c r="Z14" s="1" t="n">
        <v>56</v>
      </c>
      <c r="AA14" s="1" t="n">
        <v>60</v>
      </c>
      <c r="AB14" s="1" t="n">
        <v>41</v>
      </c>
      <c r="AC14" s="1" t="n">
        <v>64</v>
      </c>
      <c r="AD14" s="1" t="n">
        <v>64</v>
      </c>
      <c r="AE14" s="1" t="n">
        <v>0</v>
      </c>
      <c r="AF14" s="5" t="s">
        <v>26</v>
      </c>
      <c r="AG14" s="6" t="n">
        <v>117</v>
      </c>
      <c r="AH14" s="6" t="n">
        <v>129</v>
      </c>
      <c r="AI14" s="6" t="n">
        <v>169</v>
      </c>
      <c r="AJ14" s="6" t="n">
        <v>136</v>
      </c>
      <c r="AK14" s="6" t="n">
        <v>192</v>
      </c>
      <c r="AL14" s="6" t="n">
        <v>217</v>
      </c>
      <c r="AM14" s="6" t="n">
        <v>234</v>
      </c>
      <c r="AN14" s="6" t="n">
        <v>271</v>
      </c>
      <c r="AO14" s="6" t="n">
        <v>300</v>
      </c>
      <c r="AP14" s="6" t="n">
        <v>270</v>
      </c>
      <c r="AQ14" s="6" t="n">
        <v>238</v>
      </c>
      <c r="AR14" s="6" t="n">
        <v>319</v>
      </c>
      <c r="AS14" s="6" t="n">
        <v>324</v>
      </c>
      <c r="AT14" s="6" t="n">
        <v>317</v>
      </c>
      <c r="AU14" s="6" t="n">
        <v>393</v>
      </c>
      <c r="AV14" s="6" t="n">
        <v>422</v>
      </c>
      <c r="AW14" s="6" t="n">
        <v>360</v>
      </c>
      <c r="AX14" s="6" t="n">
        <v>289</v>
      </c>
      <c r="AY14" s="6" t="n">
        <v>386</v>
      </c>
      <c r="AZ14" s="6" t="n">
        <v>226</v>
      </c>
      <c r="BA14" s="6" t="n">
        <v>207</v>
      </c>
      <c r="BB14" s="6" t="n">
        <v>100</v>
      </c>
      <c r="BC14" s="6" t="n">
        <v>148</v>
      </c>
      <c r="BD14" s="1" t="n">
        <v>210</v>
      </c>
      <c r="BE14" s="1" t="n">
        <v>128</v>
      </c>
      <c r="BF14" s="1" t="n">
        <v>164</v>
      </c>
      <c r="BG14" s="1" t="n">
        <v>197</v>
      </c>
      <c r="BH14" s="1" t="n">
        <v>131</v>
      </c>
      <c r="BI14" s="1" t="n">
        <v>215</v>
      </c>
      <c r="BJ14" s="1" t="n">
        <v>0</v>
      </c>
      <c r="BK14" s="5" t="s">
        <v>26</v>
      </c>
      <c r="BL14" s="6" t="n">
        <v>109</v>
      </c>
      <c r="BM14" s="6" t="n">
        <v>181</v>
      </c>
      <c r="BN14" s="6" t="n">
        <v>105</v>
      </c>
      <c r="BO14" s="6" t="n">
        <v>55</v>
      </c>
      <c r="BP14" s="6" t="n">
        <v>80</v>
      </c>
      <c r="BQ14" s="6" t="n">
        <v>89</v>
      </c>
      <c r="BR14" s="6" t="n">
        <v>115</v>
      </c>
      <c r="BS14" s="6" t="n">
        <v>135</v>
      </c>
      <c r="BT14" s="6" t="n">
        <v>101</v>
      </c>
      <c r="BU14" s="6" t="n">
        <v>123</v>
      </c>
      <c r="BV14" s="6" t="n">
        <v>107</v>
      </c>
      <c r="BW14" s="6" t="n">
        <v>109</v>
      </c>
      <c r="BX14" s="6" t="n">
        <v>118</v>
      </c>
      <c r="BY14" s="6" t="n">
        <v>143</v>
      </c>
      <c r="BZ14" s="6" t="n">
        <v>122</v>
      </c>
      <c r="CA14" s="6" t="n">
        <v>132</v>
      </c>
      <c r="CB14" s="6" t="n">
        <v>149</v>
      </c>
      <c r="CC14" s="6" t="n">
        <v>105</v>
      </c>
      <c r="CD14" s="6" t="n">
        <v>142</v>
      </c>
      <c r="CE14" s="6" t="n">
        <v>105</v>
      </c>
      <c r="CF14" s="0" t="n">
        <v>64</v>
      </c>
      <c r="CG14" s="6" t="n">
        <v>40</v>
      </c>
      <c r="CH14" s="6" t="n">
        <v>72</v>
      </c>
      <c r="CI14" s="1" t="n">
        <v>42</v>
      </c>
      <c r="CJ14" s="1" t="n">
        <v>87</v>
      </c>
      <c r="CK14" s="1" t="n">
        <v>42</v>
      </c>
      <c r="CL14" s="1" t="n">
        <v>52</v>
      </c>
      <c r="CM14" s="1" t="n">
        <v>56</v>
      </c>
      <c r="CN14" s="1" t="n">
        <v>41</v>
      </c>
      <c r="CO14" s="1" t="n">
        <v>0</v>
      </c>
      <c r="CP14" s="5" t="s">
        <v>26</v>
      </c>
      <c r="CQ14" s="1"/>
      <c r="CR14" s="1"/>
      <c r="CS14" s="6" t="n">
        <v>10</v>
      </c>
      <c r="CT14" s="6" t="n">
        <v>24</v>
      </c>
      <c r="CU14" s="6" t="n">
        <v>29</v>
      </c>
      <c r="CV14" s="6" t="n">
        <v>28</v>
      </c>
      <c r="CW14" s="6" t="n">
        <v>19</v>
      </c>
      <c r="CX14" s="6" t="n">
        <v>12</v>
      </c>
      <c r="CY14" s="6" t="n">
        <v>16</v>
      </c>
      <c r="CZ14" s="0" t="n">
        <v>16</v>
      </c>
      <c r="DA14" s="6" t="n">
        <v>7</v>
      </c>
      <c r="DB14" s="6" t="n">
        <v>15</v>
      </c>
      <c r="DC14" s="1" t="n">
        <v>5</v>
      </c>
      <c r="DD14" s="1" t="n">
        <v>27</v>
      </c>
      <c r="DE14" s="1" t="n">
        <v>9</v>
      </c>
      <c r="DF14" s="1" t="n">
        <v>12</v>
      </c>
      <c r="DG14" s="1" t="n">
        <v>30</v>
      </c>
      <c r="DH14" s="1" t="n">
        <v>25</v>
      </c>
      <c r="DI14" s="1" t="n">
        <v>0</v>
      </c>
      <c r="DJ14" s="5" t="s">
        <v>26</v>
      </c>
      <c r="DK14" s="6" t="n">
        <v>8</v>
      </c>
      <c r="DL14" s="6" t="n">
        <v>20</v>
      </c>
      <c r="DM14" s="6" t="n">
        <v>6</v>
      </c>
      <c r="DN14" s="6" t="n">
        <v>17</v>
      </c>
      <c r="DO14" s="6" t="n">
        <v>24</v>
      </c>
      <c r="DP14" s="6" t="n">
        <v>58</v>
      </c>
      <c r="DQ14" s="6" t="n">
        <v>23</v>
      </c>
      <c r="DR14" s="0" t="n">
        <v>20</v>
      </c>
      <c r="DS14" s="6" t="n">
        <v>19</v>
      </c>
      <c r="DT14" s="6" t="n">
        <v>6</v>
      </c>
      <c r="DU14" s="1" t="n">
        <v>8</v>
      </c>
      <c r="DV14" s="1" t="n">
        <v>4</v>
      </c>
      <c r="DW14" s="1" t="n">
        <v>1</v>
      </c>
      <c r="DX14" s="1" t="n">
        <v>3</v>
      </c>
      <c r="DY14" s="1" t="n">
        <v>6</v>
      </c>
      <c r="DZ14" s="1" t="n">
        <v>4</v>
      </c>
      <c r="EA14" s="1" t="n">
        <v>0</v>
      </c>
      <c r="EB14" s="5" t="s">
        <v>26</v>
      </c>
      <c r="EC14" s="6" t="n">
        <v>33</v>
      </c>
      <c r="ED14" s="6" t="n">
        <v>43</v>
      </c>
      <c r="EE14" s="6" t="n">
        <v>27</v>
      </c>
      <c r="EF14" s="6" t="n">
        <v>41</v>
      </c>
      <c r="EG14" s="6" t="n">
        <v>17</v>
      </c>
      <c r="EH14" s="0" t="n">
        <v>23</v>
      </c>
      <c r="EI14" s="6" t="n">
        <v>4</v>
      </c>
      <c r="EJ14" s="6" t="n">
        <v>9</v>
      </c>
      <c r="EK14" s="1" t="n">
        <v>5</v>
      </c>
      <c r="EL14" s="1" t="n">
        <v>2</v>
      </c>
      <c r="EM14" s="1" t="n">
        <v>7</v>
      </c>
      <c r="EN14" s="1" t="n">
        <v>6</v>
      </c>
      <c r="EO14" s="1" t="n">
        <v>8</v>
      </c>
      <c r="EP14" s="1" t="n">
        <v>12</v>
      </c>
      <c r="EQ14" s="1" t="n">
        <v>0</v>
      </c>
      <c r="ER14" s="5" t="s">
        <v>26</v>
      </c>
      <c r="ES14" s="6" t="n">
        <v>1</v>
      </c>
      <c r="ET14" s="6" t="n">
        <v>3</v>
      </c>
      <c r="EU14" s="6" t="n">
        <v>6</v>
      </c>
      <c r="EV14" s="6" t="n">
        <v>0</v>
      </c>
      <c r="EW14" s="6" t="n">
        <v>0</v>
      </c>
      <c r="EX14" s="6" t="n">
        <v>15</v>
      </c>
      <c r="EY14" s="6" t="n">
        <v>15</v>
      </c>
      <c r="EZ14" s="6" t="n">
        <v>10</v>
      </c>
      <c r="FA14" s="6" t="n">
        <f aca="false">7+5</f>
        <v>12</v>
      </c>
      <c r="FB14" s="6" t="n">
        <f aca="false">9+13</f>
        <v>22</v>
      </c>
      <c r="FC14" s="6" t="n">
        <f aca="false">37+8</f>
        <v>45</v>
      </c>
      <c r="FD14" s="6" t="n">
        <f aca="false">17+8</f>
        <v>25</v>
      </c>
      <c r="FE14" s="6" t="n">
        <f aca="false">16+15</f>
        <v>31</v>
      </c>
      <c r="FF14" s="6" t="n">
        <f aca="false">9+10</f>
        <v>19</v>
      </c>
      <c r="FG14" s="6" t="n">
        <f aca="false">9+9</f>
        <v>18</v>
      </c>
      <c r="FH14" s="6" t="n">
        <f aca="false">10+12</f>
        <v>22</v>
      </c>
      <c r="FI14" s="6" t="n">
        <f aca="false">26+17</f>
        <v>43</v>
      </c>
      <c r="FJ14" s="6" t="n">
        <f aca="false">14+32</f>
        <v>46</v>
      </c>
      <c r="FK14" s="6" t="n">
        <f aca="false">28+28</f>
        <v>56</v>
      </c>
      <c r="FL14" s="6" t="n">
        <f aca="false">32+20</f>
        <v>52</v>
      </c>
      <c r="FM14" s="8" t="n">
        <f aca="false">HR14+IP14</f>
        <v>54</v>
      </c>
      <c r="FN14" s="8" t="n">
        <f aca="false">HS14+IQ14</f>
        <v>0</v>
      </c>
      <c r="FO14" s="8" t="n">
        <f aca="false">HT14+IR14</f>
        <v>10</v>
      </c>
      <c r="FP14" s="8" t="n">
        <f aca="false">HU14+IS14</f>
        <v>11</v>
      </c>
      <c r="FQ14" s="8" t="n">
        <f aca="false">HV14+IT14</f>
        <v>21</v>
      </c>
      <c r="FR14" s="8" t="n">
        <f aca="false">HW14+IU14</f>
        <v>25</v>
      </c>
      <c r="FS14" s="8" t="n">
        <f aca="false">HX14+IV14</f>
        <v>23</v>
      </c>
      <c r="FT14" s="8" t="n">
        <f aca="false">HY14+IW14</f>
        <v>35</v>
      </c>
      <c r="FU14" s="8" t="n">
        <f aca="false">HZ14+IX14</f>
        <v>36</v>
      </c>
      <c r="FV14" s="8" t="n">
        <f aca="false">IA14+IY14</f>
        <v>0</v>
      </c>
      <c r="FW14" s="5" t="s">
        <v>26</v>
      </c>
      <c r="FX14" s="6" t="n">
        <f aca="false">B14+AG14+BL14+ES14</f>
        <v>619</v>
      </c>
      <c r="FY14" s="6" t="n">
        <f aca="false">C14+AH14+BM14+ET14</f>
        <v>624</v>
      </c>
      <c r="FZ14" s="6" t="n">
        <f aca="false">D14+AI14+BN14+EU14</f>
        <v>568</v>
      </c>
      <c r="GA14" s="6" t="n">
        <f aca="false">E14+AJ14+BO14+EV14</f>
        <v>364</v>
      </c>
      <c r="GB14" s="6" t="n">
        <f aca="false">F14+AK14+BP14+EW14</f>
        <v>496</v>
      </c>
      <c r="GC14" s="6" t="n">
        <f aca="false">G14+AL14+BQ14+EX14</f>
        <v>570</v>
      </c>
      <c r="GD14" s="6" t="n">
        <f aca="false">H14+AM14+BR14+EY14</f>
        <v>690</v>
      </c>
      <c r="GE14" s="6" t="n">
        <f aca="false">I14+AN14+BS14+EZ14</f>
        <v>756</v>
      </c>
      <c r="GF14" s="6" t="n">
        <f aca="false">J14+AO14+BT14+FA14</f>
        <v>647</v>
      </c>
      <c r="GG14" s="6" t="n">
        <f aca="false">K14+AP14+BU14+FB14</f>
        <v>662</v>
      </c>
      <c r="GH14" s="6" t="n">
        <f aca="false">L14+AQ14+BV14+FC14</f>
        <v>570</v>
      </c>
      <c r="GI14" s="6" t="n">
        <f aca="false">M14+AR14+BW14+FD14</f>
        <v>633</v>
      </c>
      <c r="GJ14" s="6" t="n">
        <f aca="false">N14+AS14+BX14+FE14</f>
        <v>686</v>
      </c>
      <c r="GK14" s="6" t="n">
        <f aca="false">O14+AT14+BY14+FF14+CS14</f>
        <v>643</v>
      </c>
      <c r="GL14" s="6" t="n">
        <f aca="false">FG14+DL14+CT14+BZ14+AU14+P14</f>
        <v>746</v>
      </c>
      <c r="GM14" s="6" t="n">
        <f aca="false">FH14+DM14+CU14+CA14+AV14+Q14+EC14</f>
        <v>753</v>
      </c>
      <c r="GN14" s="6" t="n">
        <f aca="false">FI14+DN14+CV14+CB14+AW14+R14+ED14</f>
        <v>781</v>
      </c>
      <c r="GO14" s="6" t="n">
        <f aca="false">FJ14+DO14+CW14+CC14+AX14+S14+EE14</f>
        <v>661</v>
      </c>
      <c r="GP14" s="6" t="n">
        <f aca="false">FK14+DP14+CX14+CD14+AY14+T14+EF14</f>
        <v>836</v>
      </c>
      <c r="GQ14" s="6" t="n">
        <f aca="false">FL14+DQ14+CY14+CE14+AZ14+U14+EG14</f>
        <v>511</v>
      </c>
      <c r="GR14" s="6" t="n">
        <f aca="false">FM14+DR14+CZ14+CF14+BA14+V14+EH14</f>
        <v>463</v>
      </c>
      <c r="GS14" s="6" t="n">
        <f aca="false">FN14+DS14+DA14+CG14+BB14+W14+EI14</f>
        <v>201</v>
      </c>
      <c r="GT14" s="6" t="n">
        <f aca="false">FO14+DT14+DB14+CH14+BC14+X14+EJ14</f>
        <v>304</v>
      </c>
      <c r="GU14" s="6" t="n">
        <f aca="false">FP14+DU14+DC14+CI14+BD14+Y14+EK14</f>
        <v>329</v>
      </c>
      <c r="GV14" s="6" t="n">
        <f aca="false">Z14+BE14+CJ14+DD14+DV14+EL14+FQ14</f>
        <v>325</v>
      </c>
      <c r="GW14" s="6" t="n">
        <f aca="false">AA14+BF14+CK14+DE14+DW14+EM14+FR14</f>
        <v>308</v>
      </c>
      <c r="GX14" s="6" t="n">
        <f aca="false">AB14+BG14+CL14+DF14+DX14+EN14+FS14</f>
        <v>334</v>
      </c>
      <c r="GY14" s="6" t="n">
        <f aca="false">AC14+BH14+CM14+DG14+DY14+EO14+FT14</f>
        <v>330</v>
      </c>
      <c r="GZ14" s="6" t="n">
        <f aca="false">AD14+BI14+CN14+DH14+DZ14+EP14+FU14</f>
        <v>397</v>
      </c>
      <c r="HA14" s="6" t="n">
        <f aca="false">AE14+BJ14+CO14+DI14+EA14+EQ14+FV14</f>
        <v>0</v>
      </c>
      <c r="HB14" s="9" t="n">
        <f aca="false">(GZ14-GZ13)/(GZ13+0.01)*100</f>
        <v>7.58787024741877</v>
      </c>
      <c r="HC14" s="9" t="n">
        <f aca="false">(GZ14-GY14)/(GY14+0.01)*100</f>
        <v>20.302415078331</v>
      </c>
      <c r="HD14" s="5" t="s">
        <v>26</v>
      </c>
      <c r="HE14" s="6" t="n">
        <v>10</v>
      </c>
      <c r="HF14" s="6" t="n">
        <v>7</v>
      </c>
      <c r="HG14" s="6" t="n">
        <v>9</v>
      </c>
      <c r="HH14" s="6" t="n">
        <v>37</v>
      </c>
      <c r="HI14" s="6" t="n">
        <v>17</v>
      </c>
      <c r="HJ14" s="6" t="n">
        <v>16</v>
      </c>
      <c r="HK14" s="6" t="n">
        <v>9</v>
      </c>
      <c r="HL14" s="6" t="n">
        <v>9</v>
      </c>
      <c r="HM14" s="6" t="n">
        <v>10</v>
      </c>
      <c r="HN14" s="6" t="n">
        <v>26</v>
      </c>
      <c r="HO14" s="6" t="n">
        <v>14</v>
      </c>
      <c r="HP14" s="6" t="n">
        <v>28</v>
      </c>
      <c r="HQ14" s="6" t="n">
        <v>32</v>
      </c>
      <c r="HR14" s="0" t="n">
        <v>32</v>
      </c>
      <c r="HS14" s="6" t="n">
        <v>0</v>
      </c>
      <c r="HT14" s="6" t="n">
        <v>0</v>
      </c>
      <c r="HU14" s="1" t="n">
        <v>1</v>
      </c>
      <c r="HV14" s="1" t="n">
        <v>3</v>
      </c>
      <c r="HW14" s="1" t="n">
        <v>3</v>
      </c>
      <c r="HX14" s="1" t="n">
        <v>0</v>
      </c>
      <c r="HY14" s="1" t="n">
        <v>7</v>
      </c>
      <c r="HZ14" s="1" t="n">
        <v>7</v>
      </c>
      <c r="IA14" s="1" t="n">
        <v>0</v>
      </c>
      <c r="IB14" s="5" t="s">
        <v>26</v>
      </c>
      <c r="IC14" s="6" t="n">
        <v>10</v>
      </c>
      <c r="ID14" s="6" t="n">
        <v>5</v>
      </c>
      <c r="IE14" s="6" t="n">
        <v>13</v>
      </c>
      <c r="IF14" s="6" t="n">
        <v>8</v>
      </c>
      <c r="IG14" s="6" t="n">
        <v>8</v>
      </c>
      <c r="IH14" s="6" t="n">
        <v>15</v>
      </c>
      <c r="II14" s="6" t="n">
        <v>10</v>
      </c>
      <c r="IJ14" s="6" t="n">
        <v>9</v>
      </c>
      <c r="IK14" s="6" t="n">
        <v>12</v>
      </c>
      <c r="IL14" s="6" t="n">
        <v>17</v>
      </c>
      <c r="IM14" s="6" t="n">
        <v>32</v>
      </c>
      <c r="IN14" s="6" t="n">
        <v>28</v>
      </c>
      <c r="IO14" s="6" t="n">
        <v>20</v>
      </c>
      <c r="IP14" s="0" t="n">
        <v>22</v>
      </c>
      <c r="IQ14" s="6" t="n">
        <v>0</v>
      </c>
      <c r="IR14" s="6" t="n">
        <v>10</v>
      </c>
      <c r="IS14" s="1" t="n">
        <v>10</v>
      </c>
      <c r="IT14" s="1" t="n">
        <v>18</v>
      </c>
      <c r="IU14" s="1" t="n">
        <v>22</v>
      </c>
      <c r="IV14" s="1" t="n">
        <v>23</v>
      </c>
      <c r="IW14" s="1" t="n">
        <v>28</v>
      </c>
      <c r="IX14" s="1" t="n">
        <v>29</v>
      </c>
      <c r="IY14" s="1" t="n">
        <v>0</v>
      </c>
      <c r="IZ14" s="5" t="s">
        <v>26</v>
      </c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</row>
    <row r="15" customFormat="false" ht="12.8" hidden="false" customHeight="false" outlineLevel="0" collapsed="false">
      <c r="A15" s="3" t="s">
        <v>27</v>
      </c>
      <c r="B15" s="6" t="n">
        <v>266</v>
      </c>
      <c r="C15" s="6" t="n">
        <v>276</v>
      </c>
      <c r="D15" s="6" t="n">
        <v>229</v>
      </c>
      <c r="E15" s="6" t="n">
        <v>132</v>
      </c>
      <c r="F15" s="6" t="n">
        <v>185</v>
      </c>
      <c r="G15" s="6" t="n">
        <v>288</v>
      </c>
      <c r="H15" s="6" t="n">
        <v>219</v>
      </c>
      <c r="I15" s="6" t="n">
        <v>209</v>
      </c>
      <c r="J15" s="6" t="n">
        <v>199</v>
      </c>
      <c r="K15" s="6" t="n">
        <v>173</v>
      </c>
      <c r="L15" s="6" t="n">
        <v>179</v>
      </c>
      <c r="M15" s="6" t="n">
        <v>198</v>
      </c>
      <c r="N15" s="6" t="n">
        <v>181</v>
      </c>
      <c r="O15" s="6" t="n">
        <v>108</v>
      </c>
      <c r="P15" s="6" t="n">
        <v>110</v>
      </c>
      <c r="Q15" s="6" t="n">
        <v>106</v>
      </c>
      <c r="R15" s="6" t="n">
        <v>114</v>
      </c>
      <c r="S15" s="6" t="n">
        <v>130</v>
      </c>
      <c r="T15" s="1" t="n">
        <v>102</v>
      </c>
      <c r="U15" s="1" t="n">
        <v>44</v>
      </c>
      <c r="V15" s="1" t="n">
        <v>50</v>
      </c>
      <c r="W15" s="1" t="n">
        <v>38</v>
      </c>
      <c r="X15" s="1" t="n">
        <v>47</v>
      </c>
      <c r="Y15" s="1" t="n">
        <v>36</v>
      </c>
      <c r="Z15" s="1" t="n">
        <v>36</v>
      </c>
      <c r="AA15" s="1" t="n">
        <v>42</v>
      </c>
      <c r="AB15" s="1" t="n">
        <v>47</v>
      </c>
      <c r="AC15" s="1" t="n">
        <v>64</v>
      </c>
      <c r="AD15" s="1" t="n">
        <v>59</v>
      </c>
      <c r="AE15" s="1" t="n">
        <v>0</v>
      </c>
      <c r="AF15" s="5" t="s">
        <v>27</v>
      </c>
      <c r="AG15" s="6" t="n">
        <v>198</v>
      </c>
      <c r="AH15" s="6" t="n">
        <v>167</v>
      </c>
      <c r="AI15" s="6" t="n">
        <v>157</v>
      </c>
      <c r="AJ15" s="6" t="n">
        <v>136</v>
      </c>
      <c r="AK15" s="6" t="n">
        <v>141</v>
      </c>
      <c r="AL15" s="6" t="n">
        <v>199</v>
      </c>
      <c r="AM15" s="6" t="n">
        <v>265</v>
      </c>
      <c r="AN15" s="6" t="n">
        <v>269</v>
      </c>
      <c r="AO15" s="6" t="n">
        <v>254</v>
      </c>
      <c r="AP15" s="6" t="n">
        <v>284</v>
      </c>
      <c r="AQ15" s="6" t="n">
        <v>266</v>
      </c>
      <c r="AR15" s="6" t="n">
        <v>279</v>
      </c>
      <c r="AS15" s="6" t="n">
        <v>216</v>
      </c>
      <c r="AT15" s="6" t="n">
        <v>237</v>
      </c>
      <c r="AU15" s="6" t="n">
        <v>248</v>
      </c>
      <c r="AV15" s="6" t="n">
        <v>311</v>
      </c>
      <c r="AW15" s="6" t="n">
        <v>353</v>
      </c>
      <c r="AX15" s="6" t="n">
        <v>332</v>
      </c>
      <c r="AY15" s="6" t="n">
        <v>245</v>
      </c>
      <c r="AZ15" s="6" t="n">
        <v>142</v>
      </c>
      <c r="BA15" s="6" t="n">
        <v>148</v>
      </c>
      <c r="BB15" s="6" t="n">
        <v>79</v>
      </c>
      <c r="BC15" s="6" t="n">
        <v>127</v>
      </c>
      <c r="BD15" s="1" t="n">
        <v>97</v>
      </c>
      <c r="BE15" s="1" t="n">
        <v>76</v>
      </c>
      <c r="BF15" s="1" t="n">
        <v>171</v>
      </c>
      <c r="BG15" s="1" t="n">
        <v>165</v>
      </c>
      <c r="BH15" s="1" t="n">
        <v>149</v>
      </c>
      <c r="BI15" s="1" t="n">
        <v>160</v>
      </c>
      <c r="BJ15" s="1" t="n">
        <v>0</v>
      </c>
      <c r="BK15" s="5" t="s">
        <v>27</v>
      </c>
      <c r="BL15" s="6" t="n">
        <v>186</v>
      </c>
      <c r="BM15" s="6" t="n">
        <v>120</v>
      </c>
      <c r="BN15" s="6" t="n">
        <v>54</v>
      </c>
      <c r="BO15" s="6" t="n">
        <v>71</v>
      </c>
      <c r="BP15" s="6" t="n">
        <v>72</v>
      </c>
      <c r="BQ15" s="6" t="n">
        <v>76</v>
      </c>
      <c r="BR15" s="6" t="n">
        <v>97</v>
      </c>
      <c r="BS15" s="6" t="n">
        <v>122</v>
      </c>
      <c r="BT15" s="6" t="n">
        <v>136</v>
      </c>
      <c r="BU15" s="6" t="n">
        <v>125</v>
      </c>
      <c r="BV15" s="6" t="n">
        <v>121</v>
      </c>
      <c r="BW15" s="6" t="n">
        <v>112</v>
      </c>
      <c r="BX15" s="6" t="n">
        <v>89</v>
      </c>
      <c r="BY15" s="6" t="n">
        <v>98</v>
      </c>
      <c r="BZ15" s="6" t="n">
        <v>97</v>
      </c>
      <c r="CA15" s="6" t="n">
        <v>110</v>
      </c>
      <c r="CB15" s="6" t="n">
        <v>146</v>
      </c>
      <c r="CC15" s="6" t="n">
        <v>113</v>
      </c>
      <c r="CD15" s="6" t="n">
        <v>110</v>
      </c>
      <c r="CE15" s="6" t="n">
        <v>57</v>
      </c>
      <c r="CF15" s="0" t="n">
        <v>61</v>
      </c>
      <c r="CG15" s="6" t="n">
        <v>41</v>
      </c>
      <c r="CH15" s="6" t="n">
        <v>70</v>
      </c>
      <c r="CI15" s="1" t="n">
        <v>29</v>
      </c>
      <c r="CJ15" s="1" t="n">
        <v>58</v>
      </c>
      <c r="CK15" s="1" t="n">
        <v>43</v>
      </c>
      <c r="CL15" s="1" t="n">
        <v>28</v>
      </c>
      <c r="CM15" s="1" t="n">
        <v>31</v>
      </c>
      <c r="CN15" s="1" t="n">
        <v>39</v>
      </c>
      <c r="CO15" s="1" t="n">
        <v>0</v>
      </c>
      <c r="CP15" s="5" t="s">
        <v>27</v>
      </c>
      <c r="CQ15" s="1"/>
      <c r="CR15" s="1"/>
      <c r="CS15" s="6" t="n">
        <v>6</v>
      </c>
      <c r="CT15" s="6" t="n">
        <v>15</v>
      </c>
      <c r="CU15" s="6" t="n">
        <v>36</v>
      </c>
      <c r="CV15" s="6" t="n">
        <v>19</v>
      </c>
      <c r="CW15" s="6" t="n">
        <v>10</v>
      </c>
      <c r="CX15" s="6" t="n">
        <v>20</v>
      </c>
      <c r="CY15" s="6" t="n">
        <v>6</v>
      </c>
      <c r="CZ15" s="0" t="n">
        <v>26</v>
      </c>
      <c r="DA15" s="6" t="n">
        <v>4</v>
      </c>
      <c r="DB15" s="6" t="n">
        <v>14</v>
      </c>
      <c r="DC15" s="1" t="n">
        <v>9</v>
      </c>
      <c r="DD15" s="1" t="n">
        <v>30</v>
      </c>
      <c r="DE15" s="1" t="n">
        <v>21</v>
      </c>
      <c r="DF15" s="1" t="n">
        <v>16</v>
      </c>
      <c r="DG15" s="1" t="n">
        <v>19</v>
      </c>
      <c r="DH15" s="1" t="n">
        <v>21</v>
      </c>
      <c r="DI15" s="1" t="n">
        <v>0</v>
      </c>
      <c r="DJ15" s="5" t="s">
        <v>27</v>
      </c>
      <c r="DK15" s="6" t="n">
        <v>9</v>
      </c>
      <c r="DL15" s="6" t="n">
        <v>10</v>
      </c>
      <c r="DM15" s="6" t="n">
        <v>40</v>
      </c>
      <c r="DN15" s="6" t="n">
        <v>9</v>
      </c>
      <c r="DO15" s="6" t="n">
        <v>7</v>
      </c>
      <c r="DP15" s="6" t="n">
        <v>5</v>
      </c>
      <c r="DQ15" s="6" t="n">
        <v>0</v>
      </c>
      <c r="DR15" s="0" t="n">
        <v>13</v>
      </c>
      <c r="DS15" s="6" t="n">
        <v>10</v>
      </c>
      <c r="DT15" s="6" t="n">
        <v>5</v>
      </c>
      <c r="DU15" s="1" t="n">
        <v>5</v>
      </c>
      <c r="DV15" s="1" t="n">
        <v>0</v>
      </c>
      <c r="DW15" s="1" t="n">
        <v>4</v>
      </c>
      <c r="DX15" s="1" t="n">
        <v>6</v>
      </c>
      <c r="DY15" s="1" t="n">
        <v>8</v>
      </c>
      <c r="DZ15" s="1" t="n">
        <v>5</v>
      </c>
      <c r="EA15" s="1" t="n">
        <v>0</v>
      </c>
      <c r="EB15" s="5" t="s">
        <v>27</v>
      </c>
      <c r="EC15" s="6" t="n">
        <v>18</v>
      </c>
      <c r="ED15" s="6" t="n">
        <v>34</v>
      </c>
      <c r="EE15" s="6" t="n">
        <v>20</v>
      </c>
      <c r="EF15" s="6" t="n">
        <v>21</v>
      </c>
      <c r="EG15" s="6" t="n">
        <v>12</v>
      </c>
      <c r="EH15" s="0" t="n">
        <v>9</v>
      </c>
      <c r="EI15" s="6" t="n">
        <v>7</v>
      </c>
      <c r="EJ15" s="6" t="n">
        <v>16</v>
      </c>
      <c r="EK15" s="1" t="n">
        <v>5</v>
      </c>
      <c r="EL15" s="1" t="n">
        <v>9</v>
      </c>
      <c r="EM15" s="1" t="n">
        <v>4</v>
      </c>
      <c r="EN15" s="1" t="n">
        <v>4</v>
      </c>
      <c r="EO15" s="1" t="n">
        <v>5</v>
      </c>
      <c r="EP15" s="1" t="n">
        <v>8</v>
      </c>
      <c r="EQ15" s="1" t="n">
        <v>0</v>
      </c>
      <c r="ER15" s="5" t="s">
        <v>27</v>
      </c>
      <c r="ES15" s="6" t="n">
        <v>6</v>
      </c>
      <c r="ET15" s="6" t="n">
        <v>4</v>
      </c>
      <c r="EU15" s="6" t="n">
        <v>6</v>
      </c>
      <c r="EV15" s="6" t="n">
        <v>5</v>
      </c>
      <c r="EW15" s="6" t="n">
        <v>3</v>
      </c>
      <c r="EX15" s="6" t="n">
        <v>7</v>
      </c>
      <c r="EY15" s="6" t="n">
        <v>13</v>
      </c>
      <c r="EZ15" s="6" t="n">
        <v>10</v>
      </c>
      <c r="FA15" s="6" t="n">
        <f aca="false">5+7</f>
        <v>12</v>
      </c>
      <c r="FB15" s="6" t="n">
        <f aca="false">26+13</f>
        <v>39</v>
      </c>
      <c r="FC15" s="6" t="n">
        <f aca="false">26+13</f>
        <v>39</v>
      </c>
      <c r="FD15" s="6" t="n">
        <f aca="false">8+7</f>
        <v>15</v>
      </c>
      <c r="FE15" s="6" t="n">
        <f aca="false">9+9</f>
        <v>18</v>
      </c>
      <c r="FF15" s="6" t="n">
        <f aca="false">6+11</f>
        <v>17</v>
      </c>
      <c r="FG15" s="6" t="n">
        <f aca="false">7+13</f>
        <v>20</v>
      </c>
      <c r="FH15" s="6" t="n">
        <f aca="false">9+12</f>
        <v>21</v>
      </c>
      <c r="FI15" s="6" t="n">
        <f aca="false">11+17</f>
        <v>28</v>
      </c>
      <c r="FJ15" s="6" t="n">
        <f aca="false">19+32</f>
        <v>51</v>
      </c>
      <c r="FK15" s="6" t="n">
        <f aca="false">19+25</f>
        <v>44</v>
      </c>
      <c r="FL15" s="6" t="n">
        <f aca="false">11+20</f>
        <v>31</v>
      </c>
      <c r="FM15" s="8" t="n">
        <f aca="false">HR15+IP15</f>
        <v>25</v>
      </c>
      <c r="FN15" s="8" t="n">
        <f aca="false">HS15+IQ15</f>
        <v>82</v>
      </c>
      <c r="FO15" s="8" t="n">
        <f aca="false">HT15+IR15</f>
        <v>14</v>
      </c>
      <c r="FP15" s="8" t="n">
        <f aca="false">HU15+IS15</f>
        <v>10</v>
      </c>
      <c r="FQ15" s="8" t="n">
        <f aca="false">HV15+IT15</f>
        <v>30</v>
      </c>
      <c r="FR15" s="8" t="n">
        <f aca="false">HW15+IU15</f>
        <v>22</v>
      </c>
      <c r="FS15" s="8" t="n">
        <f aca="false">HX15+IV15</f>
        <v>30</v>
      </c>
      <c r="FT15" s="8" t="n">
        <f aca="false">HY15+IW15</f>
        <v>39</v>
      </c>
      <c r="FU15" s="8" t="n">
        <f aca="false">HZ15+IX15</f>
        <v>39</v>
      </c>
      <c r="FV15" s="8" t="n">
        <f aca="false">IA15+IY15</f>
        <v>0</v>
      </c>
      <c r="FW15" s="5" t="s">
        <v>27</v>
      </c>
      <c r="FX15" s="6" t="n">
        <f aca="false">B15+AG15+BL15+ES15</f>
        <v>656</v>
      </c>
      <c r="FY15" s="6" t="n">
        <f aca="false">C15+AH15+BM15+ET15</f>
        <v>567</v>
      </c>
      <c r="FZ15" s="6" t="n">
        <f aca="false">D15+AI15+BN15+EU15</f>
        <v>446</v>
      </c>
      <c r="GA15" s="6" t="n">
        <f aca="false">E15+AJ15+BO15+EV15</f>
        <v>344</v>
      </c>
      <c r="GB15" s="6" t="n">
        <f aca="false">F15+AK15+BP15+EW15</f>
        <v>401</v>
      </c>
      <c r="GC15" s="6" t="n">
        <f aca="false">G15+AL15+BQ15+EX15</f>
        <v>570</v>
      </c>
      <c r="GD15" s="6" t="n">
        <f aca="false">H15+AM15+BR15+EY15</f>
        <v>594</v>
      </c>
      <c r="GE15" s="6" t="n">
        <f aca="false">I15+AN15+BS15+EZ15</f>
        <v>610</v>
      </c>
      <c r="GF15" s="6" t="n">
        <f aca="false">J15+AO15+BT15+FA15</f>
        <v>601</v>
      </c>
      <c r="GG15" s="6" t="n">
        <f aca="false">K15+AP15+BU15+FB15</f>
        <v>621</v>
      </c>
      <c r="GH15" s="6" t="n">
        <f aca="false">L15+AQ15+BV15+FC15</f>
        <v>605</v>
      </c>
      <c r="GI15" s="6" t="n">
        <f aca="false">M15+AR15+BW15+FD15</f>
        <v>604</v>
      </c>
      <c r="GJ15" s="6" t="n">
        <f aca="false">N15+AS15+BX15+FE15</f>
        <v>504</v>
      </c>
      <c r="GK15" s="6" t="n">
        <f aca="false">O15+AT15+BY15+FF15+CS15</f>
        <v>466</v>
      </c>
      <c r="GL15" s="6" t="n">
        <f aca="false">FG15+DL15+CT15+BZ15+AU15+P15</f>
        <v>500</v>
      </c>
      <c r="GM15" s="6" t="n">
        <f aca="false">FH15+DM15+CU15+CA15+AV15+Q15+EC15</f>
        <v>642</v>
      </c>
      <c r="GN15" s="6" t="n">
        <f aca="false">FI15+DN15+CV15+CB15+AW15+R15+ED15</f>
        <v>703</v>
      </c>
      <c r="GO15" s="6" t="n">
        <f aca="false">FJ15+DO15+CW15+CC15+AX15+S15+EE15</f>
        <v>663</v>
      </c>
      <c r="GP15" s="6" t="n">
        <f aca="false">FK15+DP15+CX15+CD15+AY15+T15+EF15</f>
        <v>547</v>
      </c>
      <c r="GQ15" s="6" t="n">
        <f aca="false">FL15+DQ15+CY15+CE15+AZ15+U15+EG15</f>
        <v>292</v>
      </c>
      <c r="GR15" s="6" t="n">
        <f aca="false">FM15+DR15+CZ15+CF15+BA15+V15+EH15</f>
        <v>332</v>
      </c>
      <c r="GS15" s="6" t="n">
        <f aca="false">FN15+DS15+DA15+CG15+BB15+W15+EI15</f>
        <v>261</v>
      </c>
      <c r="GT15" s="6" t="n">
        <f aca="false">FO15+DT15+DB15+CH15+BC15+X15+EJ15</f>
        <v>293</v>
      </c>
      <c r="GU15" s="6" t="n">
        <f aca="false">FP15+DU15+DC15+CI15+BD15+Y15+EK15</f>
        <v>191</v>
      </c>
      <c r="GV15" s="6" t="n">
        <f aca="false">Z15+BE15+CJ15+DD15+DV15+EL15+FQ15</f>
        <v>239</v>
      </c>
      <c r="GW15" s="6" t="n">
        <f aca="false">AA15+BF15+CK15+DE15+DW15+EM15+FR15</f>
        <v>307</v>
      </c>
      <c r="GX15" s="6" t="n">
        <f aca="false">AB15+BG15+CL15+DF15+DX15+EN15+FS15</f>
        <v>296</v>
      </c>
      <c r="GY15" s="6" t="n">
        <f aca="false">AC15+BH15+CM15+DG15+DY15+EO15+FT15</f>
        <v>315</v>
      </c>
      <c r="GZ15" s="6" t="n">
        <f aca="false">AD15+BI15+CN15+DH15+DZ15+EP15+FU15</f>
        <v>331</v>
      </c>
      <c r="HA15" s="6" t="n">
        <f aca="false">AE15+BJ15+CO15+DI15+EA15+EQ15+FV15</f>
        <v>0</v>
      </c>
      <c r="HB15" s="9" t="n">
        <f aca="false">(GZ15-GZ14)/(GZ14+0.01)*100</f>
        <v>-16.6242663912748</v>
      </c>
      <c r="HC15" s="9" t="n">
        <f aca="false">(GZ15-GY15)/(GY15+0.01)*100</f>
        <v>5.0792038347989</v>
      </c>
      <c r="HD15" s="5" t="s">
        <v>27</v>
      </c>
      <c r="HE15" s="6" t="n">
        <v>10</v>
      </c>
      <c r="HF15" s="6" t="n">
        <v>5</v>
      </c>
      <c r="HG15" s="6" t="n">
        <v>26</v>
      </c>
      <c r="HH15" s="6" t="n">
        <v>26</v>
      </c>
      <c r="HI15" s="6" t="n">
        <v>8</v>
      </c>
      <c r="HJ15" s="6" t="n">
        <v>9</v>
      </c>
      <c r="HK15" s="6" t="n">
        <v>6</v>
      </c>
      <c r="HL15" s="6" t="n">
        <v>7</v>
      </c>
      <c r="HM15" s="6" t="n">
        <v>9</v>
      </c>
      <c r="HN15" s="6" t="n">
        <v>11</v>
      </c>
      <c r="HO15" s="6" t="n">
        <v>19</v>
      </c>
      <c r="HP15" s="6" t="n">
        <v>19</v>
      </c>
      <c r="HQ15" s="6" t="n">
        <v>11</v>
      </c>
      <c r="HR15" s="0" t="n">
        <v>8</v>
      </c>
      <c r="HS15" s="6" t="n">
        <v>53</v>
      </c>
      <c r="HT15" s="6" t="n">
        <v>2</v>
      </c>
      <c r="HU15" s="1" t="n">
        <v>2</v>
      </c>
      <c r="HV15" s="1" t="n">
        <v>6</v>
      </c>
      <c r="HW15" s="1" t="n">
        <v>5</v>
      </c>
      <c r="HX15" s="1" t="n">
        <v>8</v>
      </c>
      <c r="HY15" s="1" t="n">
        <v>4</v>
      </c>
      <c r="HZ15" s="1" t="n">
        <v>9</v>
      </c>
      <c r="IA15" s="1" t="n">
        <v>0</v>
      </c>
      <c r="IB15" s="5" t="s">
        <v>27</v>
      </c>
      <c r="IC15" s="6" t="n">
        <v>10</v>
      </c>
      <c r="ID15" s="6" t="n">
        <v>7</v>
      </c>
      <c r="IE15" s="6" t="n">
        <v>13</v>
      </c>
      <c r="IF15" s="6" t="n">
        <v>13</v>
      </c>
      <c r="IG15" s="6" t="n">
        <v>7</v>
      </c>
      <c r="IH15" s="6" t="n">
        <v>9</v>
      </c>
      <c r="II15" s="6" t="n">
        <v>11</v>
      </c>
      <c r="IJ15" s="6" t="n">
        <v>13</v>
      </c>
      <c r="IK15" s="6" t="n">
        <v>12</v>
      </c>
      <c r="IL15" s="6" t="n">
        <v>17</v>
      </c>
      <c r="IM15" s="6" t="n">
        <v>32</v>
      </c>
      <c r="IN15" s="6" t="n">
        <v>25</v>
      </c>
      <c r="IO15" s="6" t="n">
        <v>20</v>
      </c>
      <c r="IP15" s="0" t="n">
        <v>17</v>
      </c>
      <c r="IQ15" s="6" t="n">
        <v>29</v>
      </c>
      <c r="IR15" s="6" t="n">
        <v>12</v>
      </c>
      <c r="IS15" s="1" t="n">
        <v>8</v>
      </c>
      <c r="IT15" s="1" t="n">
        <v>24</v>
      </c>
      <c r="IU15" s="1" t="n">
        <v>17</v>
      </c>
      <c r="IV15" s="1" t="n">
        <v>22</v>
      </c>
      <c r="IW15" s="1" t="n">
        <v>35</v>
      </c>
      <c r="IX15" s="1" t="n">
        <v>30</v>
      </c>
      <c r="IY15" s="1" t="n">
        <v>0</v>
      </c>
      <c r="IZ15" s="5" t="s">
        <v>27</v>
      </c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</row>
    <row r="16" customFormat="false" ht="12.8" hidden="false" customHeight="false" outlineLevel="0" collapsed="false">
      <c r="A16" s="3" t="s">
        <v>28</v>
      </c>
      <c r="B16" s="6" t="n">
        <v>398</v>
      </c>
      <c r="C16" s="6" t="n">
        <v>306</v>
      </c>
      <c r="D16" s="6" t="n">
        <v>243</v>
      </c>
      <c r="E16" s="6" t="n">
        <v>136</v>
      </c>
      <c r="F16" s="6" t="n">
        <v>159</v>
      </c>
      <c r="G16" s="6" t="n">
        <v>306</v>
      </c>
      <c r="H16" s="6" t="n">
        <v>258</v>
      </c>
      <c r="I16" s="6" t="n">
        <v>256</v>
      </c>
      <c r="J16" s="6" t="n">
        <v>220</v>
      </c>
      <c r="K16" s="6" t="n">
        <v>232</v>
      </c>
      <c r="L16" s="6" t="n">
        <v>145</v>
      </c>
      <c r="M16" s="6" t="n">
        <v>188</v>
      </c>
      <c r="N16" s="6" t="n">
        <v>134</v>
      </c>
      <c r="O16" s="6" t="n">
        <v>115</v>
      </c>
      <c r="P16" s="6" t="n">
        <v>147</v>
      </c>
      <c r="Q16" s="6" t="n">
        <v>123</v>
      </c>
      <c r="R16" s="6" t="n">
        <v>151</v>
      </c>
      <c r="S16" s="6" t="n">
        <v>136</v>
      </c>
      <c r="T16" s="1" t="n">
        <v>121</v>
      </c>
      <c r="U16" s="1" t="n">
        <v>60</v>
      </c>
      <c r="V16" s="1" t="n">
        <v>70</v>
      </c>
      <c r="W16" s="1" t="n">
        <v>34</v>
      </c>
      <c r="X16" s="1" t="n">
        <v>33</v>
      </c>
      <c r="Y16" s="1" t="n">
        <v>31</v>
      </c>
      <c r="Z16" s="1" t="n">
        <v>32</v>
      </c>
      <c r="AA16" s="1" t="n">
        <v>58</v>
      </c>
      <c r="AB16" s="1" t="n">
        <v>78</v>
      </c>
      <c r="AC16" s="1" t="n">
        <v>68</v>
      </c>
      <c r="AD16" s="1" t="n">
        <v>89</v>
      </c>
      <c r="AE16" s="1" t="n">
        <v>0</v>
      </c>
      <c r="AF16" s="5" t="s">
        <v>28</v>
      </c>
      <c r="AG16" s="6" t="n">
        <v>171</v>
      </c>
      <c r="AH16" s="6" t="n">
        <v>161</v>
      </c>
      <c r="AI16" s="6" t="n">
        <v>152</v>
      </c>
      <c r="AJ16" s="6" t="n">
        <v>120</v>
      </c>
      <c r="AK16" s="6" t="n">
        <v>158</v>
      </c>
      <c r="AL16" s="6" t="n">
        <v>230</v>
      </c>
      <c r="AM16" s="6" t="n">
        <v>218</v>
      </c>
      <c r="AN16" s="6" t="n">
        <v>238</v>
      </c>
      <c r="AO16" s="6" t="n">
        <v>261</v>
      </c>
      <c r="AP16" s="6" t="n">
        <v>214</v>
      </c>
      <c r="AQ16" s="6" t="n">
        <v>203</v>
      </c>
      <c r="AR16" s="6" t="n">
        <v>281</v>
      </c>
      <c r="AS16" s="6" t="n">
        <v>342</v>
      </c>
      <c r="AT16" s="6" t="n">
        <v>247</v>
      </c>
      <c r="AU16" s="6" t="n">
        <v>269</v>
      </c>
      <c r="AV16" s="6" t="n">
        <v>315</v>
      </c>
      <c r="AW16" s="6" t="n">
        <v>303</v>
      </c>
      <c r="AX16" s="6" t="n">
        <v>287</v>
      </c>
      <c r="AY16" s="6" t="n">
        <v>313</v>
      </c>
      <c r="AZ16" s="6" t="n">
        <v>120</v>
      </c>
      <c r="BA16" s="6" t="n">
        <v>168</v>
      </c>
      <c r="BB16" s="6" t="n">
        <v>109</v>
      </c>
      <c r="BC16" s="6" t="n">
        <v>104</v>
      </c>
      <c r="BD16" s="1" t="n">
        <v>76</v>
      </c>
      <c r="BE16" s="1" t="n">
        <v>69</v>
      </c>
      <c r="BF16" s="1" t="n">
        <v>116</v>
      </c>
      <c r="BG16" s="1" t="n">
        <v>168</v>
      </c>
      <c r="BH16" s="1" t="n">
        <v>191</v>
      </c>
      <c r="BI16" s="1" t="n">
        <v>148</v>
      </c>
      <c r="BJ16" s="1" t="n">
        <v>0</v>
      </c>
      <c r="BK16" s="5" t="s">
        <v>28</v>
      </c>
      <c r="BL16" s="6" t="n">
        <v>107</v>
      </c>
      <c r="BM16" s="6" t="n">
        <v>63</v>
      </c>
      <c r="BN16" s="6" t="n">
        <v>115</v>
      </c>
      <c r="BO16" s="6" t="n">
        <v>63</v>
      </c>
      <c r="BP16" s="6" t="n">
        <v>70</v>
      </c>
      <c r="BQ16" s="6" t="n">
        <v>105</v>
      </c>
      <c r="BR16" s="6" t="n">
        <v>112</v>
      </c>
      <c r="BS16" s="6" t="n">
        <v>95</v>
      </c>
      <c r="BT16" s="6" t="n">
        <v>127</v>
      </c>
      <c r="BU16" s="6" t="n">
        <v>111</v>
      </c>
      <c r="BV16" s="6" t="n">
        <v>129</v>
      </c>
      <c r="BW16" s="6" t="n">
        <v>107</v>
      </c>
      <c r="BX16" s="6" t="n">
        <v>91</v>
      </c>
      <c r="BY16" s="6" t="n">
        <v>91</v>
      </c>
      <c r="BZ16" s="6" t="n">
        <v>119</v>
      </c>
      <c r="CA16" s="6" t="n">
        <v>121</v>
      </c>
      <c r="CB16" s="6" t="n">
        <v>149</v>
      </c>
      <c r="CC16" s="6" t="n">
        <v>122</v>
      </c>
      <c r="CD16" s="6" t="n">
        <v>127</v>
      </c>
      <c r="CE16" s="6" t="n">
        <v>81</v>
      </c>
      <c r="CF16" s="0" t="n">
        <v>70</v>
      </c>
      <c r="CG16" s="6" t="n">
        <v>34</v>
      </c>
      <c r="CH16" s="6" t="n">
        <v>41</v>
      </c>
      <c r="CI16" s="1" t="n">
        <v>33</v>
      </c>
      <c r="CJ16" s="1" t="n">
        <v>36</v>
      </c>
      <c r="CK16" s="1" t="n">
        <v>50</v>
      </c>
      <c r="CL16" s="1" t="n">
        <v>41</v>
      </c>
      <c r="CM16" s="1" t="n">
        <v>28</v>
      </c>
      <c r="CN16" s="1" t="n">
        <v>56</v>
      </c>
      <c r="CO16" s="1" t="n">
        <v>0</v>
      </c>
      <c r="CP16" s="5" t="s">
        <v>28</v>
      </c>
      <c r="CQ16" s="1"/>
      <c r="CR16" s="6" t="n">
        <v>11</v>
      </c>
      <c r="CS16" s="6" t="n">
        <v>11</v>
      </c>
      <c r="CT16" s="6" t="n">
        <v>20</v>
      </c>
      <c r="CU16" s="6" t="n">
        <v>19</v>
      </c>
      <c r="CV16" s="6" t="n">
        <v>21</v>
      </c>
      <c r="CW16" s="6" t="n">
        <v>16</v>
      </c>
      <c r="CX16" s="6" t="n">
        <v>0</v>
      </c>
      <c r="CY16" s="6" t="n">
        <v>13</v>
      </c>
      <c r="CZ16" s="0" t="n">
        <v>4</v>
      </c>
      <c r="DA16" s="6" t="n">
        <v>24</v>
      </c>
      <c r="DB16" s="6" t="n">
        <v>8</v>
      </c>
      <c r="DC16" s="1" t="n">
        <v>15</v>
      </c>
      <c r="DD16" s="1" t="n">
        <v>12</v>
      </c>
      <c r="DE16" s="1" t="n">
        <v>19</v>
      </c>
      <c r="DF16" s="1" t="n">
        <v>28</v>
      </c>
      <c r="DG16" s="1" t="n">
        <v>25</v>
      </c>
      <c r="DH16" s="1" t="n">
        <v>16</v>
      </c>
      <c r="DI16" s="1" t="n">
        <v>0</v>
      </c>
      <c r="DJ16" s="5" t="s">
        <v>28</v>
      </c>
      <c r="DK16" s="6" t="n">
        <v>4</v>
      </c>
      <c r="DL16" s="6" t="n">
        <v>8</v>
      </c>
      <c r="DM16" s="6" t="n">
        <v>7</v>
      </c>
      <c r="DN16" s="6" t="n">
        <v>14</v>
      </c>
      <c r="DO16" s="6" t="n">
        <v>12</v>
      </c>
      <c r="DP16" s="6" t="n">
        <v>24</v>
      </c>
      <c r="DQ16" s="6" t="n">
        <v>23</v>
      </c>
      <c r="DR16" s="0" t="n">
        <v>18</v>
      </c>
      <c r="DS16" s="6" t="n">
        <v>5</v>
      </c>
      <c r="DT16" s="6" t="n">
        <v>25</v>
      </c>
      <c r="DU16" s="1" t="n">
        <v>4</v>
      </c>
      <c r="DV16" s="1" t="n">
        <v>1</v>
      </c>
      <c r="DW16" s="1" t="n">
        <v>3</v>
      </c>
      <c r="DX16" s="1" t="n">
        <v>1</v>
      </c>
      <c r="DY16" s="1" t="n">
        <v>4</v>
      </c>
      <c r="DZ16" s="1" t="n">
        <v>10</v>
      </c>
      <c r="EA16" s="1" t="n">
        <v>0</v>
      </c>
      <c r="EB16" s="5" t="s">
        <v>28</v>
      </c>
      <c r="EC16" s="6" t="n">
        <v>25</v>
      </c>
      <c r="ED16" s="6" t="n">
        <v>30</v>
      </c>
      <c r="EE16" s="6" t="n">
        <v>29</v>
      </c>
      <c r="EF16" s="6" t="n">
        <v>8</v>
      </c>
      <c r="EG16" s="6" t="n">
        <v>21</v>
      </c>
      <c r="EH16" s="0" t="n">
        <v>27</v>
      </c>
      <c r="EI16" s="6" t="n">
        <v>10</v>
      </c>
      <c r="EJ16" s="6" t="n">
        <v>13</v>
      </c>
      <c r="EK16" s="1" t="n">
        <v>6</v>
      </c>
      <c r="EL16" s="1" t="n">
        <v>4</v>
      </c>
      <c r="EM16" s="1" t="n">
        <v>7</v>
      </c>
      <c r="EN16" s="1" t="n">
        <v>4</v>
      </c>
      <c r="EO16" s="1" t="n">
        <v>6</v>
      </c>
      <c r="EP16" s="1" t="n">
        <v>11</v>
      </c>
      <c r="EQ16" s="1" t="n">
        <v>0</v>
      </c>
      <c r="ER16" s="5" t="s">
        <v>28</v>
      </c>
      <c r="ES16" s="6" t="n">
        <v>5</v>
      </c>
      <c r="ET16" s="6" t="n">
        <v>9</v>
      </c>
      <c r="EU16" s="6" t="n">
        <v>3</v>
      </c>
      <c r="EV16" s="6" t="n">
        <v>2</v>
      </c>
      <c r="EW16" s="6" t="n">
        <v>5</v>
      </c>
      <c r="EX16" s="6" t="n">
        <v>10</v>
      </c>
      <c r="EY16" s="6" t="n">
        <v>6</v>
      </c>
      <c r="EZ16" s="6" t="n">
        <v>6</v>
      </c>
      <c r="FA16" s="6" t="n">
        <f aca="false">10+3</f>
        <v>13</v>
      </c>
      <c r="FB16" s="6" t="n">
        <f aca="false">3+11</f>
        <v>14</v>
      </c>
      <c r="FC16" s="6" t="n">
        <f aca="false">16+8</f>
        <v>24</v>
      </c>
      <c r="FD16" s="6" t="n">
        <f aca="false">10+3</f>
        <v>13</v>
      </c>
      <c r="FE16" s="6" t="n">
        <f aca="false">5+11</f>
        <v>16</v>
      </c>
      <c r="FF16" s="6" t="n">
        <f aca="false">9+9</f>
        <v>18</v>
      </c>
      <c r="FG16" s="6" t="n">
        <f aca="false">23+12</f>
        <v>35</v>
      </c>
      <c r="FH16" s="6" t="n">
        <f aca="false">17+7</f>
        <v>24</v>
      </c>
      <c r="FI16" s="6" t="n">
        <f aca="false">13+34</f>
        <v>47</v>
      </c>
      <c r="FJ16" s="6" t="n">
        <f aca="false">8+18</f>
        <v>26</v>
      </c>
      <c r="FK16" s="6" t="n">
        <f aca="false">42+20</f>
        <v>62</v>
      </c>
      <c r="FL16" s="6" t="n">
        <f aca="false">56+21</f>
        <v>77</v>
      </c>
      <c r="FM16" s="8" t="n">
        <f aca="false">HR16+IP16</f>
        <v>28</v>
      </c>
      <c r="FN16" s="8" t="n">
        <f aca="false">HS16+IQ16</f>
        <v>17</v>
      </c>
      <c r="FO16" s="8" t="n">
        <f aca="false">HT16+IR16</f>
        <v>14</v>
      </c>
      <c r="FP16" s="8" t="n">
        <f aca="false">HU16+IS16</f>
        <v>22</v>
      </c>
      <c r="FQ16" s="8" t="n">
        <f aca="false">HV16+IT16</f>
        <v>21</v>
      </c>
      <c r="FR16" s="8" t="n">
        <f aca="false">HW16+IU16</f>
        <v>28</v>
      </c>
      <c r="FS16" s="8" t="n">
        <f aca="false">HX16+IV16</f>
        <v>33</v>
      </c>
      <c r="FT16" s="8" t="n">
        <f aca="false">HY16+IW16</f>
        <v>33</v>
      </c>
      <c r="FU16" s="8" t="n">
        <f aca="false">HZ16+IX16</f>
        <v>31</v>
      </c>
      <c r="FV16" s="8" t="n">
        <f aca="false">IA16+IY16</f>
        <v>0</v>
      </c>
      <c r="FW16" s="5" t="s">
        <v>28</v>
      </c>
      <c r="FX16" s="6" t="n">
        <f aca="false">B16+AG16+BL16+ES16</f>
        <v>681</v>
      </c>
      <c r="FY16" s="6" t="n">
        <f aca="false">C16+AH16+BM16+ET16</f>
        <v>539</v>
      </c>
      <c r="FZ16" s="6" t="n">
        <f aca="false">D16+AI16+BN16+EU16</f>
        <v>513</v>
      </c>
      <c r="GA16" s="6" t="n">
        <f aca="false">E16+AJ16+BO16+EV16</f>
        <v>321</v>
      </c>
      <c r="GB16" s="6" t="n">
        <f aca="false">F16+AK16+BP16+EW16</f>
        <v>392</v>
      </c>
      <c r="GC16" s="6" t="n">
        <f aca="false">G16+AL16+BQ16+EX16</f>
        <v>651</v>
      </c>
      <c r="GD16" s="6" t="n">
        <f aca="false">H16+AM16+BR16+EY16</f>
        <v>594</v>
      </c>
      <c r="GE16" s="6" t="n">
        <f aca="false">I16+AN16+BS16+EZ16</f>
        <v>595</v>
      </c>
      <c r="GF16" s="6" t="n">
        <f aca="false">J16+AO16+BT16+FA16</f>
        <v>621</v>
      </c>
      <c r="GG16" s="6" t="n">
        <f aca="false">K16+AP16+BU16+FB16</f>
        <v>571</v>
      </c>
      <c r="GH16" s="6" t="n">
        <f aca="false">L16+AQ16+BV16+FC16</f>
        <v>501</v>
      </c>
      <c r="GI16" s="6" t="n">
        <f aca="false">M16+AR16+BW16+FD16</f>
        <v>589</v>
      </c>
      <c r="GJ16" s="6" t="n">
        <f aca="false">N16+AS16+BX16+FE16+CR16</f>
        <v>594</v>
      </c>
      <c r="GK16" s="6" t="n">
        <f aca="false">O16+AT16+BY16+FF16+CS16</f>
        <v>482</v>
      </c>
      <c r="GL16" s="6" t="n">
        <f aca="false">FG16+DL16+CT16+BZ16+AU16+P16</f>
        <v>598</v>
      </c>
      <c r="GM16" s="6" t="n">
        <f aca="false">FH16+DM16+CU16+CA16+AV16+Q16+EC16</f>
        <v>634</v>
      </c>
      <c r="GN16" s="6" t="n">
        <f aca="false">FI16+DN16+CV16+CB16+AW16+R16+ED16</f>
        <v>715</v>
      </c>
      <c r="GO16" s="6" t="n">
        <f aca="false">FJ16+DO16+CW16+CC16+AX16+S16+EE16</f>
        <v>628</v>
      </c>
      <c r="GP16" s="6" t="n">
        <f aca="false">FK16+DP16+CX16+CD16+AY16+T16+EF16</f>
        <v>655</v>
      </c>
      <c r="GQ16" s="6" t="n">
        <f aca="false">FL16+DQ16+CY16+CE16+AZ16+U16+EG16</f>
        <v>395</v>
      </c>
      <c r="GR16" s="6" t="n">
        <f aca="false">FM16+DR16+CZ16+CF16+BA16+V16+EH16</f>
        <v>385</v>
      </c>
      <c r="GS16" s="6" t="n">
        <f aca="false">FN16+DS16+DA16+CG16+BB16+W16+EI16</f>
        <v>233</v>
      </c>
      <c r="GT16" s="6" t="n">
        <f aca="false">FO16+DT16+DB16+CH16+BC16+X16+EJ16</f>
        <v>238</v>
      </c>
      <c r="GU16" s="6" t="n">
        <f aca="false">FP16+DU16+DC16+CI16+BD16+Y16+EK16</f>
        <v>187</v>
      </c>
      <c r="GV16" s="6" t="n">
        <f aca="false">Z16+BE16+CJ16+DD16+DV16+EL16+FQ16</f>
        <v>175</v>
      </c>
      <c r="GW16" s="6" t="n">
        <f aca="false">AA16+BF16+CK16+DE16+DW16+EM16+FR16</f>
        <v>281</v>
      </c>
      <c r="GX16" s="6" t="n">
        <f aca="false">AB16+BG16+CL16+DF16+DX16+EN16+FS16</f>
        <v>353</v>
      </c>
      <c r="GY16" s="6" t="n">
        <f aca="false">AC16+BH16+CM16+DG16+DY16+EO16+FT16</f>
        <v>355</v>
      </c>
      <c r="GZ16" s="6" t="n">
        <f aca="false">AD16+BI16+CN16+DH16+DZ16+EP16+FU16</f>
        <v>361</v>
      </c>
      <c r="HA16" s="6" t="n">
        <f aca="false">AE16+BJ16+CO16+DI16+EA16+EQ16+FV16</f>
        <v>0</v>
      </c>
      <c r="HB16" s="9" t="n">
        <f aca="false">(GZ16-GZ15)/(GZ15+0.01)*100</f>
        <v>9.06317029696988</v>
      </c>
      <c r="HC16" s="9" t="n">
        <f aca="false">(GZ16-GY16)/(GY16+0.01)*100</f>
        <v>1.69009323681023</v>
      </c>
      <c r="HD16" s="5" t="s">
        <v>28</v>
      </c>
      <c r="HE16" s="6" t="n">
        <v>6</v>
      </c>
      <c r="HF16" s="6" t="n">
        <v>10</v>
      </c>
      <c r="HG16" s="6" t="n">
        <v>3</v>
      </c>
      <c r="HH16" s="6" t="n">
        <v>16</v>
      </c>
      <c r="HI16" s="6" t="n">
        <v>10</v>
      </c>
      <c r="HJ16" s="6" t="n">
        <v>5</v>
      </c>
      <c r="HK16" s="6" t="n">
        <v>9</v>
      </c>
      <c r="HL16" s="6" t="n">
        <v>23</v>
      </c>
      <c r="HM16" s="6" t="n">
        <v>17</v>
      </c>
      <c r="HN16" s="6" t="n">
        <v>13</v>
      </c>
      <c r="HO16" s="6" t="n">
        <v>8</v>
      </c>
      <c r="HP16" s="6" t="n">
        <v>42</v>
      </c>
      <c r="HQ16" s="6" t="n">
        <v>56</v>
      </c>
      <c r="HR16" s="0" t="n">
        <v>11</v>
      </c>
      <c r="HS16" s="6" t="n">
        <v>4</v>
      </c>
      <c r="HT16" s="6" t="n">
        <v>4</v>
      </c>
      <c r="HU16" s="1" t="n">
        <v>13</v>
      </c>
      <c r="HV16" s="1" t="n">
        <v>7</v>
      </c>
      <c r="HW16" s="1" t="n">
        <v>1</v>
      </c>
      <c r="HX16" s="1" t="n">
        <v>5</v>
      </c>
      <c r="HY16" s="1" t="n">
        <v>9</v>
      </c>
      <c r="HZ16" s="1" t="n">
        <v>6</v>
      </c>
      <c r="IA16" s="1" t="n">
        <v>0</v>
      </c>
      <c r="IB16" s="5" t="s">
        <v>28</v>
      </c>
      <c r="IC16" s="6" t="n">
        <v>6</v>
      </c>
      <c r="ID16" s="6" t="n">
        <v>3</v>
      </c>
      <c r="IE16" s="6" t="n">
        <v>11</v>
      </c>
      <c r="IF16" s="6" t="n">
        <v>8</v>
      </c>
      <c r="IG16" s="6" t="n">
        <v>3</v>
      </c>
      <c r="IH16" s="6" t="n">
        <v>11</v>
      </c>
      <c r="II16" s="6" t="n">
        <v>9</v>
      </c>
      <c r="IJ16" s="6" t="n">
        <v>12</v>
      </c>
      <c r="IK16" s="6" t="n">
        <v>7</v>
      </c>
      <c r="IL16" s="6" t="n">
        <v>34</v>
      </c>
      <c r="IM16" s="6" t="n">
        <v>18</v>
      </c>
      <c r="IN16" s="6" t="n">
        <v>20</v>
      </c>
      <c r="IO16" s="6" t="n">
        <v>21</v>
      </c>
      <c r="IP16" s="0" t="n">
        <v>17</v>
      </c>
      <c r="IQ16" s="6" t="n">
        <v>13</v>
      </c>
      <c r="IR16" s="6" t="n">
        <v>10</v>
      </c>
      <c r="IS16" s="1" t="n">
        <v>9</v>
      </c>
      <c r="IT16" s="1" t="n">
        <v>14</v>
      </c>
      <c r="IU16" s="1" t="n">
        <v>27</v>
      </c>
      <c r="IV16" s="1" t="n">
        <v>28</v>
      </c>
      <c r="IW16" s="1" t="n">
        <v>24</v>
      </c>
      <c r="IX16" s="1" t="n">
        <v>25</v>
      </c>
      <c r="IY16" s="1" t="n">
        <v>0</v>
      </c>
      <c r="IZ16" s="5" t="s">
        <v>28</v>
      </c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</row>
    <row r="17" customFormat="false" ht="12.8" hidden="false" customHeight="false" outlineLevel="0" collapsed="false">
      <c r="A17" s="3" t="s">
        <v>29</v>
      </c>
      <c r="B17" s="6" t="n">
        <v>396</v>
      </c>
      <c r="C17" s="6" t="n">
        <v>289</v>
      </c>
      <c r="D17" s="6" t="n">
        <v>240</v>
      </c>
      <c r="E17" s="6" t="n">
        <v>78</v>
      </c>
      <c r="F17" s="6" t="n">
        <v>153</v>
      </c>
      <c r="G17" s="6" t="n">
        <v>211</v>
      </c>
      <c r="H17" s="6" t="n">
        <v>310</v>
      </c>
      <c r="I17" s="6" t="n">
        <v>215</v>
      </c>
      <c r="J17" s="6" t="n">
        <v>206</v>
      </c>
      <c r="K17" s="6" t="n">
        <v>160</v>
      </c>
      <c r="L17" s="6" t="n">
        <v>145</v>
      </c>
      <c r="M17" s="6" t="n">
        <v>129</v>
      </c>
      <c r="N17" s="6" t="n">
        <v>140</v>
      </c>
      <c r="O17" s="6" t="n">
        <v>149</v>
      </c>
      <c r="P17" s="6" t="n">
        <v>111</v>
      </c>
      <c r="Q17" s="6" t="n">
        <v>121</v>
      </c>
      <c r="R17" s="6" t="n">
        <v>113</v>
      </c>
      <c r="S17" s="6" t="n">
        <v>77</v>
      </c>
      <c r="T17" s="1" t="n">
        <v>99</v>
      </c>
      <c r="U17" s="1" t="n">
        <v>86</v>
      </c>
      <c r="V17" s="1" t="n">
        <v>53</v>
      </c>
      <c r="W17" s="1" t="n">
        <v>19</v>
      </c>
      <c r="X17" s="1" t="n">
        <v>30</v>
      </c>
      <c r="Y17" s="1" t="n">
        <v>38</v>
      </c>
      <c r="Z17" s="1" t="n">
        <v>22</v>
      </c>
      <c r="AA17" s="1" t="n">
        <v>33</v>
      </c>
      <c r="AB17" s="1" t="n">
        <v>56</v>
      </c>
      <c r="AC17" s="1" t="n">
        <v>46</v>
      </c>
      <c r="AD17" s="1" t="n">
        <v>58</v>
      </c>
      <c r="AE17" s="1" t="n">
        <v>0</v>
      </c>
      <c r="AF17" s="5" t="s">
        <v>29</v>
      </c>
      <c r="AG17" s="6" t="n">
        <v>155</v>
      </c>
      <c r="AH17" s="6" t="n">
        <v>150</v>
      </c>
      <c r="AI17" s="6" t="n">
        <v>145</v>
      </c>
      <c r="AJ17" s="6" t="n">
        <v>86</v>
      </c>
      <c r="AK17" s="6" t="n">
        <v>81</v>
      </c>
      <c r="AL17" s="6" t="n">
        <v>130</v>
      </c>
      <c r="AM17" s="6" t="n">
        <v>185</v>
      </c>
      <c r="AN17" s="6" t="n">
        <v>220</v>
      </c>
      <c r="AO17" s="6" t="n">
        <v>191</v>
      </c>
      <c r="AP17" s="6" t="n">
        <v>181</v>
      </c>
      <c r="AQ17" s="6" t="n">
        <v>220</v>
      </c>
      <c r="AR17" s="6" t="n">
        <v>263</v>
      </c>
      <c r="AS17" s="6" t="n">
        <v>239</v>
      </c>
      <c r="AT17" s="6" t="n">
        <v>208</v>
      </c>
      <c r="AU17" s="6" t="n">
        <v>220</v>
      </c>
      <c r="AV17" s="6" t="n">
        <v>222</v>
      </c>
      <c r="AW17" s="6" t="n">
        <v>274</v>
      </c>
      <c r="AX17" s="6" t="n">
        <v>237</v>
      </c>
      <c r="AY17" s="6" t="n">
        <v>216</v>
      </c>
      <c r="AZ17" s="6" t="n">
        <v>215</v>
      </c>
      <c r="BA17" s="6" t="n">
        <v>144</v>
      </c>
      <c r="BB17" s="6" t="n">
        <v>43</v>
      </c>
      <c r="BC17" s="6" t="n">
        <v>86</v>
      </c>
      <c r="BD17" s="1" t="n">
        <v>46</v>
      </c>
      <c r="BE17" s="1" t="n">
        <v>68</v>
      </c>
      <c r="BF17" s="1" t="n">
        <v>123</v>
      </c>
      <c r="BG17" s="1" t="n">
        <v>108</v>
      </c>
      <c r="BH17" s="1" t="n">
        <v>158</v>
      </c>
      <c r="BI17" s="1" t="n">
        <v>93</v>
      </c>
      <c r="BJ17" s="1" t="n">
        <v>0</v>
      </c>
      <c r="BK17" s="5" t="s">
        <v>29</v>
      </c>
      <c r="BL17" s="6" t="n">
        <v>74</v>
      </c>
      <c r="BM17" s="6" t="n">
        <v>77</v>
      </c>
      <c r="BN17" s="6" t="n">
        <v>53</v>
      </c>
      <c r="BO17" s="6" t="n">
        <v>53</v>
      </c>
      <c r="BP17" s="6" t="n">
        <v>38</v>
      </c>
      <c r="BQ17" s="6" t="n">
        <v>53</v>
      </c>
      <c r="BR17" s="6" t="n">
        <v>82</v>
      </c>
      <c r="BS17" s="6" t="n">
        <v>93</v>
      </c>
      <c r="BT17" s="6" t="n">
        <v>106</v>
      </c>
      <c r="BU17" s="6" t="n">
        <v>78</v>
      </c>
      <c r="BV17" s="6" t="n">
        <v>78</v>
      </c>
      <c r="BW17" s="6" t="n">
        <v>107</v>
      </c>
      <c r="BX17" s="6" t="n">
        <v>86</v>
      </c>
      <c r="BY17" s="6" t="n">
        <v>75</v>
      </c>
      <c r="BZ17" s="6" t="n">
        <v>84</v>
      </c>
      <c r="CA17" s="6" t="n">
        <v>84</v>
      </c>
      <c r="CB17" s="6" t="n">
        <v>104</v>
      </c>
      <c r="CC17" s="6" t="n">
        <v>100</v>
      </c>
      <c r="CD17" s="6" t="n">
        <v>118</v>
      </c>
      <c r="CE17" s="6" t="n">
        <v>70</v>
      </c>
      <c r="CF17" s="0" t="n">
        <v>76</v>
      </c>
      <c r="CG17" s="6" t="n">
        <v>23</v>
      </c>
      <c r="CH17" s="6" t="n">
        <v>32</v>
      </c>
      <c r="CI17" s="1" t="n">
        <v>26</v>
      </c>
      <c r="CJ17" s="1" t="n">
        <v>24</v>
      </c>
      <c r="CK17" s="1" t="n">
        <v>43</v>
      </c>
      <c r="CL17" s="1" t="n">
        <v>38</v>
      </c>
      <c r="CM17" s="1" t="n">
        <v>24</v>
      </c>
      <c r="CN17" s="1" t="n">
        <v>21</v>
      </c>
      <c r="CO17" s="1" t="n">
        <v>0</v>
      </c>
      <c r="CP17" s="5" t="s">
        <v>29</v>
      </c>
      <c r="CQ17" s="1"/>
      <c r="CR17" s="6" t="n">
        <v>6</v>
      </c>
      <c r="CS17" s="6" t="n">
        <v>14</v>
      </c>
      <c r="CT17" s="6" t="n">
        <v>13</v>
      </c>
      <c r="CU17" s="6" t="n">
        <v>9</v>
      </c>
      <c r="CV17" s="6" t="n">
        <v>8</v>
      </c>
      <c r="CW17" s="6" t="n">
        <v>12</v>
      </c>
      <c r="CX17" s="6" t="n">
        <v>27</v>
      </c>
      <c r="CY17" s="6" t="n">
        <v>7</v>
      </c>
      <c r="CZ17" s="0" t="n">
        <v>18</v>
      </c>
      <c r="DA17" s="6" t="n">
        <v>2</v>
      </c>
      <c r="DB17" s="6" t="n">
        <v>13</v>
      </c>
      <c r="DC17" s="1" t="n">
        <v>17</v>
      </c>
      <c r="DD17" s="1" t="n">
        <v>15</v>
      </c>
      <c r="DE17" s="1" t="n">
        <v>20</v>
      </c>
      <c r="DF17" s="1" t="n">
        <v>13</v>
      </c>
      <c r="DG17" s="1" t="n">
        <v>19</v>
      </c>
      <c r="DH17" s="1" t="n">
        <v>23</v>
      </c>
      <c r="DI17" s="1" t="n">
        <v>0</v>
      </c>
      <c r="DJ17" s="5" t="s">
        <v>29</v>
      </c>
      <c r="DK17" s="6" t="n">
        <v>12</v>
      </c>
      <c r="DL17" s="6" t="n">
        <v>6</v>
      </c>
      <c r="DM17" s="6" t="n">
        <v>10</v>
      </c>
      <c r="DN17" s="6" t="n">
        <v>20</v>
      </c>
      <c r="DO17" s="6" t="n">
        <v>10</v>
      </c>
      <c r="DP17" s="6" t="n">
        <v>22</v>
      </c>
      <c r="DQ17" s="6" t="n">
        <v>15</v>
      </c>
      <c r="DR17" s="0" t="n">
        <v>2</v>
      </c>
      <c r="DS17" s="6" t="n">
        <v>7</v>
      </c>
      <c r="DT17" s="6" t="n">
        <v>4</v>
      </c>
      <c r="DU17" s="1" t="n">
        <v>8</v>
      </c>
      <c r="DV17" s="1" t="n">
        <v>2</v>
      </c>
      <c r="DW17" s="1" t="n">
        <v>3</v>
      </c>
      <c r="DX17" s="1" t="n">
        <v>4</v>
      </c>
      <c r="DY17" s="1" t="n">
        <v>4</v>
      </c>
      <c r="DZ17" s="1" t="n">
        <v>11</v>
      </c>
      <c r="EA17" s="1" t="n">
        <v>0</v>
      </c>
      <c r="EB17" s="5" t="s">
        <v>29</v>
      </c>
      <c r="EC17" s="6" t="n">
        <v>17</v>
      </c>
      <c r="ED17" s="6" t="n">
        <v>22</v>
      </c>
      <c r="EE17" s="6" t="n">
        <v>25</v>
      </c>
      <c r="EF17" s="6" t="n">
        <v>20</v>
      </c>
      <c r="EG17" s="6" t="n">
        <v>28</v>
      </c>
      <c r="EH17" s="0" t="n">
        <v>22</v>
      </c>
      <c r="EI17" s="6" t="n">
        <v>5</v>
      </c>
      <c r="EJ17" s="6" t="n">
        <v>10</v>
      </c>
      <c r="EK17" s="1" t="n">
        <v>5</v>
      </c>
      <c r="EL17" s="1" t="n">
        <v>7</v>
      </c>
      <c r="EM17" s="1" t="n">
        <v>7</v>
      </c>
      <c r="EN17" s="1" t="n">
        <v>4</v>
      </c>
      <c r="EO17" s="1" t="n">
        <v>2</v>
      </c>
      <c r="EP17" s="1" t="n">
        <v>8</v>
      </c>
      <c r="EQ17" s="1" t="n">
        <v>0</v>
      </c>
      <c r="ER17" s="5" t="s">
        <v>29</v>
      </c>
      <c r="ES17" s="6" t="n">
        <v>2</v>
      </c>
      <c r="ET17" s="6" t="n">
        <v>4</v>
      </c>
      <c r="EU17" s="6" t="n">
        <v>9</v>
      </c>
      <c r="EV17" s="6" t="n">
        <v>5</v>
      </c>
      <c r="EW17" s="6" t="n">
        <v>0</v>
      </c>
      <c r="EX17" s="6" t="n">
        <v>14</v>
      </c>
      <c r="EY17" s="6" t="n">
        <v>14</v>
      </c>
      <c r="EZ17" s="6" t="n">
        <v>6</v>
      </c>
      <c r="FA17" s="6" t="n">
        <f aca="false">34+8</f>
        <v>42</v>
      </c>
      <c r="FB17" s="6" t="n">
        <f aca="false">6+11</f>
        <v>17</v>
      </c>
      <c r="FC17" s="6" t="n">
        <f aca="false">4+10</f>
        <v>14</v>
      </c>
      <c r="FD17" s="6" t="n">
        <f aca="false">7+6</f>
        <v>13</v>
      </c>
      <c r="FE17" s="6" t="n">
        <f aca="false">2+8</f>
        <v>10</v>
      </c>
      <c r="FF17" s="6" t="n">
        <f aca="false">5+5</f>
        <v>10</v>
      </c>
      <c r="FG17" s="6" t="n">
        <f aca="false">6+5</f>
        <v>11</v>
      </c>
      <c r="FH17" s="6" t="n">
        <f aca="false">7+6</f>
        <v>13</v>
      </c>
      <c r="FI17" s="6" t="n">
        <f aca="false">15+20</f>
        <v>35</v>
      </c>
      <c r="FJ17" s="6" t="n">
        <f aca="false">22+18</f>
        <v>40</v>
      </c>
      <c r="FK17" s="6" t="n">
        <f aca="false">26+18</f>
        <v>44</v>
      </c>
      <c r="FL17" s="6" t="n">
        <f aca="false">11+19</f>
        <v>30</v>
      </c>
      <c r="FM17" s="8" t="n">
        <f aca="false">HR17+IP17</f>
        <v>31</v>
      </c>
      <c r="FN17" s="8" t="n">
        <f aca="false">HS17+IQ17</f>
        <v>21</v>
      </c>
      <c r="FO17" s="8" t="n">
        <f aca="false">HT17+IR17</f>
        <v>28</v>
      </c>
      <c r="FP17" s="8" t="n">
        <f aca="false">HU17+IS17</f>
        <v>14</v>
      </c>
      <c r="FQ17" s="8" t="n">
        <f aca="false">HV17+IT17</f>
        <v>17</v>
      </c>
      <c r="FR17" s="8" t="n">
        <f aca="false">HW17+IU17</f>
        <v>22</v>
      </c>
      <c r="FS17" s="8" t="n">
        <f aca="false">HX17+IV17</f>
        <v>30</v>
      </c>
      <c r="FT17" s="8" t="n">
        <f aca="false">HY17+IW17</f>
        <v>28</v>
      </c>
      <c r="FU17" s="8" t="n">
        <f aca="false">HZ17+IX17</f>
        <v>19</v>
      </c>
      <c r="FV17" s="8" t="n">
        <f aca="false">IA17+IY17</f>
        <v>0</v>
      </c>
      <c r="FW17" s="5" t="s">
        <v>29</v>
      </c>
      <c r="FX17" s="6" t="n">
        <f aca="false">B17+AG17+BL17+ES17</f>
        <v>627</v>
      </c>
      <c r="FY17" s="6" t="n">
        <f aca="false">C17+AH17+BM17+ET17</f>
        <v>520</v>
      </c>
      <c r="FZ17" s="6" t="n">
        <f aca="false">D17+AI17+BN17+EU17</f>
        <v>447</v>
      </c>
      <c r="GA17" s="6" t="n">
        <f aca="false">E17+AJ17+BO17+EV17</f>
        <v>222</v>
      </c>
      <c r="GB17" s="6" t="n">
        <f aca="false">F17+AK17+BP17+EW17</f>
        <v>272</v>
      </c>
      <c r="GC17" s="6" t="n">
        <f aca="false">G17+AL17+BQ17+EX17</f>
        <v>408</v>
      </c>
      <c r="GD17" s="6" t="n">
        <f aca="false">H17+AM17+BR17+EY17</f>
        <v>591</v>
      </c>
      <c r="GE17" s="6" t="n">
        <f aca="false">I17+AN17+BS17+EZ17</f>
        <v>534</v>
      </c>
      <c r="GF17" s="6" t="n">
        <f aca="false">J17+AO17+BT17+FA17</f>
        <v>545</v>
      </c>
      <c r="GG17" s="6" t="n">
        <f aca="false">K17+AP17+BU17+FB17</f>
        <v>436</v>
      </c>
      <c r="GH17" s="6" t="n">
        <f aca="false">L17+AQ17+BV17+FC17</f>
        <v>457</v>
      </c>
      <c r="GI17" s="6" t="n">
        <f aca="false">M17+AR17+BW17+FD17</f>
        <v>512</v>
      </c>
      <c r="GJ17" s="6" t="n">
        <f aca="false">N17+AS17+BX17+FE17+CR17</f>
        <v>481</v>
      </c>
      <c r="GK17" s="6" t="n">
        <f aca="false">O17+AT17+BY17+FF17+CS17</f>
        <v>456</v>
      </c>
      <c r="GL17" s="6" t="n">
        <f aca="false">FG17+DL17+CT17+BZ17+AU17+P17</f>
        <v>445</v>
      </c>
      <c r="GM17" s="6" t="n">
        <f aca="false">FH17+DM17+CU17+CA17+AV17+Q17+EC17</f>
        <v>476</v>
      </c>
      <c r="GN17" s="6" t="n">
        <f aca="false">FI17+DN17+CV17+CB17+AW17+R17+ED17</f>
        <v>576</v>
      </c>
      <c r="GO17" s="6" t="n">
        <f aca="false">FJ17+DO17+CW17+CC17+AX17+S17+EE17</f>
        <v>501</v>
      </c>
      <c r="GP17" s="6" t="n">
        <f aca="false">FK17+DP17+CX17+CD17+AY17+T17+EF17</f>
        <v>546</v>
      </c>
      <c r="GQ17" s="6" t="n">
        <f aca="false">FL17+DQ17+CY17+CE17+AZ17+U17+EG17</f>
        <v>451</v>
      </c>
      <c r="GR17" s="6" t="n">
        <f aca="false">FM17+DR17+CZ17+CF17+BA17+V17+EH17</f>
        <v>346</v>
      </c>
      <c r="GS17" s="6" t="n">
        <f aca="false">FN17+DS17+DA17+CG17+BB17+W17+EI17</f>
        <v>120</v>
      </c>
      <c r="GT17" s="6" t="n">
        <f aca="false">FO17+DT17+DB17+CH17+BC17+X17+EJ17</f>
        <v>203</v>
      </c>
      <c r="GU17" s="6" t="n">
        <f aca="false">FP17+DU17+DC17+CI17+BD17+Y17+EK17</f>
        <v>154</v>
      </c>
      <c r="GV17" s="6" t="n">
        <f aca="false">Z17+BE17+CJ17+DD17+DV17+EL17+FQ17</f>
        <v>155</v>
      </c>
      <c r="GW17" s="6" t="n">
        <f aca="false">AA17+BF17+CK17+DE17+DW17+EM17+FR17</f>
        <v>251</v>
      </c>
      <c r="GX17" s="6" t="n">
        <f aca="false">AB17+BG17+CL17+DF17+DX17+EN17+FS17</f>
        <v>253</v>
      </c>
      <c r="GY17" s="6" t="n">
        <f aca="false">AC17+BH17+CM17+DG17+DY17+EO17+FT17</f>
        <v>281</v>
      </c>
      <c r="GZ17" s="6" t="n">
        <f aca="false">AD17+BI17+CN17+DH17+DZ17+EP17+FU17</f>
        <v>233</v>
      </c>
      <c r="HA17" s="6" t="n">
        <f aca="false">AE17+BJ17+CO17+DI17+EA17+EQ17+FV17</f>
        <v>0</v>
      </c>
      <c r="HB17" s="9" t="n">
        <f aca="false">(GZ17-GZ16)/(GZ16+0.01)*100</f>
        <v>-35.4560815489876</v>
      </c>
      <c r="HC17" s="9" t="n">
        <f aca="false">(GZ17-GY17)/(GY17+0.01)*100</f>
        <v>-17.0812426604035</v>
      </c>
      <c r="HD17" s="5" t="s">
        <v>29</v>
      </c>
      <c r="HE17" s="6" t="n">
        <v>6</v>
      </c>
      <c r="HF17" s="6" t="n">
        <v>34</v>
      </c>
      <c r="HG17" s="6" t="n">
        <v>6</v>
      </c>
      <c r="HH17" s="6" t="n">
        <v>4</v>
      </c>
      <c r="HI17" s="6" t="n">
        <v>7</v>
      </c>
      <c r="HJ17" s="6" t="n">
        <v>2</v>
      </c>
      <c r="HK17" s="6" t="n">
        <v>5</v>
      </c>
      <c r="HL17" s="6" t="n">
        <v>6</v>
      </c>
      <c r="HM17" s="6" t="n">
        <v>7</v>
      </c>
      <c r="HN17" s="6" t="n">
        <v>15</v>
      </c>
      <c r="HO17" s="6" t="n">
        <v>22</v>
      </c>
      <c r="HP17" s="6" t="n">
        <v>26</v>
      </c>
      <c r="HQ17" s="6" t="n">
        <v>11</v>
      </c>
      <c r="HR17" s="0" t="n">
        <v>16</v>
      </c>
      <c r="HS17" s="6" t="n">
        <v>6</v>
      </c>
      <c r="HT17" s="6" t="n">
        <v>18</v>
      </c>
      <c r="HU17" s="1" t="n">
        <v>2</v>
      </c>
      <c r="HV17" s="1" t="n">
        <v>1</v>
      </c>
      <c r="HW17" s="1" t="n">
        <v>2</v>
      </c>
      <c r="HX17" s="1" t="n">
        <v>6</v>
      </c>
      <c r="HY17" s="1" t="n">
        <v>0</v>
      </c>
      <c r="HZ17" s="1" t="n">
        <v>4</v>
      </c>
      <c r="IA17" s="1" t="n">
        <v>0</v>
      </c>
      <c r="IB17" s="5" t="s">
        <v>29</v>
      </c>
      <c r="IC17" s="6" t="n">
        <v>6</v>
      </c>
      <c r="ID17" s="6" t="n">
        <v>8</v>
      </c>
      <c r="IE17" s="6" t="n">
        <v>11</v>
      </c>
      <c r="IF17" s="6" t="n">
        <v>10</v>
      </c>
      <c r="IG17" s="6" t="n">
        <v>6</v>
      </c>
      <c r="IH17" s="6" t="n">
        <v>8</v>
      </c>
      <c r="II17" s="6" t="n">
        <v>5</v>
      </c>
      <c r="IJ17" s="6" t="n">
        <v>5</v>
      </c>
      <c r="IK17" s="6" t="n">
        <v>6</v>
      </c>
      <c r="IL17" s="6" t="n">
        <v>20</v>
      </c>
      <c r="IM17" s="6" t="n">
        <v>18</v>
      </c>
      <c r="IN17" s="6" t="n">
        <v>18</v>
      </c>
      <c r="IO17" s="6" t="n">
        <v>19</v>
      </c>
      <c r="IP17" s="0" t="n">
        <v>15</v>
      </c>
      <c r="IQ17" s="6" t="n">
        <v>15</v>
      </c>
      <c r="IR17" s="6" t="n">
        <v>10</v>
      </c>
      <c r="IS17" s="1" t="n">
        <v>12</v>
      </c>
      <c r="IT17" s="1" t="n">
        <v>16</v>
      </c>
      <c r="IU17" s="1" t="n">
        <v>20</v>
      </c>
      <c r="IV17" s="1" t="n">
        <v>24</v>
      </c>
      <c r="IW17" s="1" t="n">
        <v>28</v>
      </c>
      <c r="IX17" s="1" t="n">
        <v>15</v>
      </c>
      <c r="IY17" s="1" t="n">
        <v>0</v>
      </c>
      <c r="IZ17" s="5" t="s">
        <v>29</v>
      </c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</row>
    <row r="18" customFormat="false" ht="12.8" hidden="false" customHeight="false" outlineLevel="0" collapsed="false">
      <c r="A18" s="3" t="s">
        <v>30</v>
      </c>
      <c r="B18" s="6" t="n">
        <v>250</v>
      </c>
      <c r="C18" s="6" t="n">
        <v>316</v>
      </c>
      <c r="D18" s="6" t="n">
        <v>178</v>
      </c>
      <c r="E18" s="6" t="n">
        <v>68</v>
      </c>
      <c r="F18" s="6" t="n">
        <v>134</v>
      </c>
      <c r="G18" s="6" t="n">
        <v>206</v>
      </c>
      <c r="H18" s="6" t="n">
        <v>344</v>
      </c>
      <c r="I18" s="6" t="n">
        <v>190</v>
      </c>
      <c r="J18" s="6" t="n">
        <v>142</v>
      </c>
      <c r="K18" s="6" t="n">
        <v>134</v>
      </c>
      <c r="L18" s="6" t="n">
        <v>165</v>
      </c>
      <c r="M18" s="6" t="n">
        <v>142</v>
      </c>
      <c r="N18" s="6" t="n">
        <v>140</v>
      </c>
      <c r="O18" s="6" t="n">
        <v>97</v>
      </c>
      <c r="P18" s="6" t="n">
        <v>117</v>
      </c>
      <c r="Q18" s="6" t="n">
        <v>93</v>
      </c>
      <c r="R18" s="6" t="n">
        <v>110</v>
      </c>
      <c r="S18" s="6" t="n">
        <v>99</v>
      </c>
      <c r="T18" s="1" t="n">
        <v>109</v>
      </c>
      <c r="U18" s="1" t="n">
        <v>67</v>
      </c>
      <c r="V18" s="1" t="n">
        <v>39</v>
      </c>
      <c r="W18" s="1" t="n">
        <v>19</v>
      </c>
      <c r="X18" s="1" t="n">
        <v>38</v>
      </c>
      <c r="Y18" s="1" t="n">
        <v>35</v>
      </c>
      <c r="Z18" s="1" t="n">
        <v>34</v>
      </c>
      <c r="AA18" s="1" t="n">
        <v>43</v>
      </c>
      <c r="AB18" s="1" t="n">
        <v>54</v>
      </c>
      <c r="AC18" s="1" t="n">
        <v>46</v>
      </c>
      <c r="AD18" s="1" t="n">
        <v>82</v>
      </c>
      <c r="AE18" s="1" t="n">
        <v>0</v>
      </c>
      <c r="AF18" s="5" t="s">
        <v>30</v>
      </c>
      <c r="AG18" s="6" t="n">
        <v>122</v>
      </c>
      <c r="AH18" s="6" t="n">
        <v>115</v>
      </c>
      <c r="AI18" s="6" t="n">
        <v>82</v>
      </c>
      <c r="AJ18" s="6" t="n">
        <v>66</v>
      </c>
      <c r="AK18" s="6" t="n">
        <v>107</v>
      </c>
      <c r="AL18" s="6" t="n">
        <v>174</v>
      </c>
      <c r="AM18" s="6" t="n">
        <v>199</v>
      </c>
      <c r="AN18" s="6" t="n">
        <v>215</v>
      </c>
      <c r="AO18" s="6" t="n">
        <v>175</v>
      </c>
      <c r="AP18" s="6" t="n">
        <v>170</v>
      </c>
      <c r="AQ18" s="6" t="n">
        <v>218</v>
      </c>
      <c r="AR18" s="6" t="n">
        <v>263</v>
      </c>
      <c r="AS18" s="6" t="n">
        <v>216</v>
      </c>
      <c r="AT18" s="6" t="n">
        <v>163</v>
      </c>
      <c r="AU18" s="6" t="n">
        <v>209</v>
      </c>
      <c r="AV18" s="6" t="n">
        <v>278</v>
      </c>
      <c r="AW18" s="6" t="n">
        <v>291</v>
      </c>
      <c r="AX18" s="6" t="n">
        <v>244</v>
      </c>
      <c r="AY18" s="6" t="n">
        <v>228</v>
      </c>
      <c r="AZ18" s="6" t="n">
        <v>140</v>
      </c>
      <c r="BA18" s="6" t="n">
        <v>94</v>
      </c>
      <c r="BB18" s="6" t="n">
        <v>59</v>
      </c>
      <c r="BC18" s="6" t="n">
        <v>99</v>
      </c>
      <c r="BD18" s="1" t="n">
        <v>57</v>
      </c>
      <c r="BE18" s="1" t="n">
        <v>64</v>
      </c>
      <c r="BF18" s="1" t="n">
        <v>97</v>
      </c>
      <c r="BG18" s="1" t="n">
        <v>114</v>
      </c>
      <c r="BH18" s="1" t="n">
        <v>123</v>
      </c>
      <c r="BI18" s="1" t="n">
        <v>114</v>
      </c>
      <c r="BJ18" s="1" t="n">
        <v>0</v>
      </c>
      <c r="BK18" s="5" t="s">
        <v>30</v>
      </c>
      <c r="BL18" s="6" t="n">
        <v>50</v>
      </c>
      <c r="BM18" s="6" t="n">
        <v>54</v>
      </c>
      <c r="BN18" s="6" t="n">
        <v>41</v>
      </c>
      <c r="BO18" s="6" t="n">
        <v>25</v>
      </c>
      <c r="BP18" s="6" t="n">
        <v>42</v>
      </c>
      <c r="BQ18" s="6" t="n">
        <v>72</v>
      </c>
      <c r="BR18" s="6" t="n">
        <v>96</v>
      </c>
      <c r="BS18" s="6" t="n">
        <v>61</v>
      </c>
      <c r="BT18" s="6" t="n">
        <v>72</v>
      </c>
      <c r="BU18" s="6" t="n">
        <v>73</v>
      </c>
      <c r="BV18" s="6" t="n">
        <v>76</v>
      </c>
      <c r="BW18" s="6" t="n">
        <v>89</v>
      </c>
      <c r="BX18" s="6" t="n">
        <v>74</v>
      </c>
      <c r="BY18" s="6" t="n">
        <v>74</v>
      </c>
      <c r="BZ18" s="6" t="n">
        <v>82</v>
      </c>
      <c r="CA18" s="6" t="n">
        <v>92</v>
      </c>
      <c r="CB18" s="6" t="n">
        <v>94</v>
      </c>
      <c r="CC18" s="6" t="n">
        <v>101</v>
      </c>
      <c r="CD18" s="6" t="n">
        <v>88</v>
      </c>
      <c r="CE18" s="6" t="n">
        <v>57</v>
      </c>
      <c r="CF18" s="0" t="n">
        <v>38</v>
      </c>
      <c r="CG18" s="6" t="n">
        <v>9</v>
      </c>
      <c r="CH18" s="6" t="n">
        <v>36</v>
      </c>
      <c r="CI18" s="1" t="n">
        <v>31</v>
      </c>
      <c r="CJ18" s="1" t="n">
        <v>23</v>
      </c>
      <c r="CK18" s="1" t="n">
        <v>25</v>
      </c>
      <c r="CL18" s="1" t="n">
        <v>30</v>
      </c>
      <c r="CM18" s="1" t="n">
        <v>46</v>
      </c>
      <c r="CN18" s="1" t="n">
        <v>45</v>
      </c>
      <c r="CO18" s="1" t="n">
        <v>0</v>
      </c>
      <c r="CP18" s="5" t="s">
        <v>30</v>
      </c>
      <c r="CQ18" s="1"/>
      <c r="CR18" s="6" t="n">
        <v>10</v>
      </c>
      <c r="CS18" s="6" t="n">
        <v>5</v>
      </c>
      <c r="CT18" s="6" t="n">
        <v>9</v>
      </c>
      <c r="CU18" s="6" t="n">
        <v>10</v>
      </c>
      <c r="CV18" s="6" t="n">
        <v>20</v>
      </c>
      <c r="CW18" s="6" t="n">
        <v>13</v>
      </c>
      <c r="CX18" s="6" t="n">
        <v>15</v>
      </c>
      <c r="CY18" s="6" t="n">
        <v>7</v>
      </c>
      <c r="CZ18" s="0" t="n">
        <v>3</v>
      </c>
      <c r="DA18" s="6" t="n">
        <v>27</v>
      </c>
      <c r="DB18" s="6" t="n">
        <v>9</v>
      </c>
      <c r="DC18" s="1" t="n">
        <v>21</v>
      </c>
      <c r="DD18" s="1" t="n">
        <v>18</v>
      </c>
      <c r="DE18" s="1" t="n">
        <v>10</v>
      </c>
      <c r="DF18" s="1" t="n">
        <v>10</v>
      </c>
      <c r="DG18" s="1" t="n">
        <v>13</v>
      </c>
      <c r="DH18" s="1" t="n">
        <v>19</v>
      </c>
      <c r="DI18" s="1" t="n">
        <v>0</v>
      </c>
      <c r="DJ18" s="5" t="s">
        <v>30</v>
      </c>
      <c r="DK18" s="6" t="n">
        <v>5</v>
      </c>
      <c r="DL18" s="6" t="n">
        <v>8</v>
      </c>
      <c r="DM18" s="6" t="n">
        <v>23</v>
      </c>
      <c r="DN18" s="6" t="n">
        <v>13</v>
      </c>
      <c r="DO18" s="6" t="n">
        <v>23</v>
      </c>
      <c r="DP18" s="6" t="n">
        <v>0</v>
      </c>
      <c r="DQ18" s="6" t="n">
        <v>4</v>
      </c>
      <c r="DR18" s="0" t="n">
        <v>8</v>
      </c>
      <c r="DS18" s="6" t="n">
        <v>5</v>
      </c>
      <c r="DT18" s="6" t="n">
        <v>7</v>
      </c>
      <c r="DU18" s="1" t="n">
        <v>11</v>
      </c>
      <c r="DV18" s="1" t="n">
        <v>1</v>
      </c>
      <c r="DW18" s="1" t="n">
        <v>3</v>
      </c>
      <c r="DX18" s="1" t="n">
        <v>3</v>
      </c>
      <c r="DY18" s="1" t="n">
        <v>3</v>
      </c>
      <c r="DZ18" s="1" t="n">
        <v>5</v>
      </c>
      <c r="EA18" s="1" t="n">
        <v>0</v>
      </c>
      <c r="EB18" s="5" t="s">
        <v>30</v>
      </c>
      <c r="EC18" s="6" t="n">
        <v>20</v>
      </c>
      <c r="ED18" s="6" t="n">
        <v>22</v>
      </c>
      <c r="EE18" s="6" t="n">
        <v>35</v>
      </c>
      <c r="EF18" s="6" t="n">
        <v>10</v>
      </c>
      <c r="EG18" s="6" t="n">
        <v>11</v>
      </c>
      <c r="EH18" s="0" t="n">
        <v>9</v>
      </c>
      <c r="EI18" s="6" t="n">
        <v>2</v>
      </c>
      <c r="EJ18" s="6" t="n">
        <v>7</v>
      </c>
      <c r="EK18" s="1" t="n">
        <v>0</v>
      </c>
      <c r="EL18" s="1" t="n">
        <v>5</v>
      </c>
      <c r="EM18" s="1" t="n">
        <v>1</v>
      </c>
      <c r="EN18" s="1" t="n">
        <v>1</v>
      </c>
      <c r="EO18" s="1" t="n">
        <v>5</v>
      </c>
      <c r="EP18" s="1" t="n">
        <v>9</v>
      </c>
      <c r="EQ18" s="1" t="n">
        <v>0</v>
      </c>
      <c r="ER18" s="5" t="s">
        <v>30</v>
      </c>
      <c r="ES18" s="6" t="n">
        <v>2</v>
      </c>
      <c r="ET18" s="6" t="n">
        <v>2</v>
      </c>
      <c r="EU18" s="6" t="n">
        <v>1</v>
      </c>
      <c r="EV18" s="6" t="n">
        <v>0</v>
      </c>
      <c r="EW18" s="6" t="n">
        <v>0</v>
      </c>
      <c r="EX18" s="6" t="n">
        <v>4</v>
      </c>
      <c r="EY18" s="6" t="n">
        <v>9</v>
      </c>
      <c r="EZ18" s="6" t="n">
        <v>9</v>
      </c>
      <c r="FA18" s="6" t="n">
        <f aca="false">1+7</f>
        <v>8</v>
      </c>
      <c r="FB18" s="6" t="n">
        <f aca="false">1+0</f>
        <v>1</v>
      </c>
      <c r="FC18" s="6" t="n">
        <f aca="false">6+6</f>
        <v>12</v>
      </c>
      <c r="FD18" s="6" t="n">
        <f aca="false">9+7</f>
        <v>16</v>
      </c>
      <c r="FE18" s="6" t="n">
        <f aca="false">8+5</f>
        <v>13</v>
      </c>
      <c r="FF18" s="6" t="n">
        <f aca="false">2+9</f>
        <v>11</v>
      </c>
      <c r="FG18" s="6" t="n">
        <f aca="false">5+15</f>
        <v>20</v>
      </c>
      <c r="FH18" s="6" t="n">
        <f aca="false">4+8</f>
        <v>12</v>
      </c>
      <c r="FI18" s="6" t="n">
        <f aca="false">13+9</f>
        <v>22</v>
      </c>
      <c r="FJ18" s="6" t="n">
        <f aca="false">2+18</f>
        <v>20</v>
      </c>
      <c r="FK18" s="6" t="n">
        <f aca="false">14+22</f>
        <v>36</v>
      </c>
      <c r="FL18" s="6" t="n">
        <f aca="false">12+8</f>
        <v>20</v>
      </c>
      <c r="FM18" s="8" t="n">
        <f aca="false">HR18+IP18</f>
        <v>18</v>
      </c>
      <c r="FN18" s="8" t="n">
        <f aca="false">HS18+IQ18</f>
        <v>16</v>
      </c>
      <c r="FO18" s="8" t="n">
        <f aca="false">HT18+IR18</f>
        <v>22</v>
      </c>
      <c r="FP18" s="8" t="n">
        <f aca="false">HU18+IS18</f>
        <v>6</v>
      </c>
      <c r="FQ18" s="8" t="n">
        <f aca="false">HV18+IT18</f>
        <v>10</v>
      </c>
      <c r="FR18" s="8" t="n">
        <f aca="false">HW18+IU18</f>
        <v>72</v>
      </c>
      <c r="FS18" s="8" t="n">
        <f aca="false">HX18+IV18</f>
        <v>19</v>
      </c>
      <c r="FT18" s="8" t="n">
        <f aca="false">HY18+IW18</f>
        <v>48</v>
      </c>
      <c r="FU18" s="8" t="n">
        <f aca="false">HZ18+IX18</f>
        <v>36</v>
      </c>
      <c r="FV18" s="8" t="n">
        <f aca="false">IA18+IY18</f>
        <v>0</v>
      </c>
      <c r="FW18" s="5" t="s">
        <v>30</v>
      </c>
      <c r="FX18" s="6" t="n">
        <f aca="false">B18+AG18+BL18+ES18</f>
        <v>424</v>
      </c>
      <c r="FY18" s="6" t="n">
        <f aca="false">C18+AH18+BM18+ET18</f>
        <v>487</v>
      </c>
      <c r="FZ18" s="6" t="n">
        <f aca="false">D18+AI18+BN18+EU18</f>
        <v>302</v>
      </c>
      <c r="GA18" s="6" t="n">
        <f aca="false">E18+AJ18+BO18+EV18</f>
        <v>159</v>
      </c>
      <c r="GB18" s="6" t="n">
        <f aca="false">F18+AK18+BP18+EW18</f>
        <v>283</v>
      </c>
      <c r="GC18" s="6" t="n">
        <f aca="false">G18+AL18+BQ18+EX18</f>
        <v>456</v>
      </c>
      <c r="GD18" s="6" t="n">
        <f aca="false">H18+AM18+BR18+EY18</f>
        <v>648</v>
      </c>
      <c r="GE18" s="6" t="n">
        <f aca="false">I18+AN18+BS18+EZ18</f>
        <v>475</v>
      </c>
      <c r="GF18" s="6" t="n">
        <f aca="false">J18+AO18+BT18+FA18</f>
        <v>397</v>
      </c>
      <c r="GG18" s="6" t="n">
        <f aca="false">K18+AP18+BU18+FB18</f>
        <v>378</v>
      </c>
      <c r="GH18" s="6" t="n">
        <f aca="false">L18+AQ18+BV18+FC18</f>
        <v>471</v>
      </c>
      <c r="GI18" s="6" t="n">
        <f aca="false">M18+AR18+BW18+FD18</f>
        <v>510</v>
      </c>
      <c r="GJ18" s="6" t="n">
        <f aca="false">N18+AS18+BX18+FE18+CR18</f>
        <v>453</v>
      </c>
      <c r="GK18" s="6" t="n">
        <f aca="false">O18+AT18+BY18+FF18+CS18</f>
        <v>350</v>
      </c>
      <c r="GL18" s="6" t="n">
        <f aca="false">FG18+DL18+CT18+BZ18+AU18+P18</f>
        <v>445</v>
      </c>
      <c r="GM18" s="6" t="n">
        <f aca="false">FH18+DM18+CU18+CA18+AV18+Q18+EC18</f>
        <v>528</v>
      </c>
      <c r="GN18" s="6" t="n">
        <f aca="false">FI18+DN18+CV18+CB18+AW18+R18+ED18</f>
        <v>572</v>
      </c>
      <c r="GO18" s="6" t="n">
        <f aca="false">FJ18+DO18+CW18+CC18+AX18+S18+EE18</f>
        <v>535</v>
      </c>
      <c r="GP18" s="6" t="n">
        <f aca="false">FK18+DP18+CX18+CD18+AY18+T18+EF18</f>
        <v>486</v>
      </c>
      <c r="GQ18" s="6" t="n">
        <f aca="false">FL18+DQ18+CY18+CE18+AZ18+U18+EG18</f>
        <v>306</v>
      </c>
      <c r="GR18" s="6" t="n">
        <f aca="false">FM18+DR18+CZ18+CF18+BA18+V18+EH18</f>
        <v>209</v>
      </c>
      <c r="GS18" s="6" t="n">
        <f aca="false">FN18+DS18+DA18+CG18+BB18+W18+EI18</f>
        <v>137</v>
      </c>
      <c r="GT18" s="6" t="n">
        <f aca="false">FO18+DT18+DB18+CH18+BC18+X18+EJ18</f>
        <v>218</v>
      </c>
      <c r="GU18" s="6" t="n">
        <f aca="false">FP18+DU18+DC18+CI18+BD18+Y18+EK18</f>
        <v>161</v>
      </c>
      <c r="GV18" s="6" t="n">
        <f aca="false">Z18+BE18+CJ18+DD18+DV18+EL18+FQ18</f>
        <v>155</v>
      </c>
      <c r="GW18" s="6" t="n">
        <f aca="false">AA18+BF18+CK18+DE18+DW18+EM18+FR18</f>
        <v>251</v>
      </c>
      <c r="GX18" s="6" t="n">
        <f aca="false">AB18+BG18+CL18+DF18+DX18+EN18+FS18</f>
        <v>231</v>
      </c>
      <c r="GY18" s="6" t="n">
        <f aca="false">AC18+BH18+CM18+DG18+DY18+EO18+FT18</f>
        <v>284</v>
      </c>
      <c r="GZ18" s="6" t="n">
        <f aca="false">AD18+BI18+CN18+DH18+DZ18+EP18+FU18</f>
        <v>310</v>
      </c>
      <c r="HA18" s="6" t="n">
        <f aca="false">AE18+BJ18+CO18+DI18+EA18+EQ18+FV18</f>
        <v>0</v>
      </c>
      <c r="HB18" s="9" t="n">
        <f aca="false">(GZ18-GZ17)/(GZ17+0.01)*100</f>
        <v>33.0457920260933</v>
      </c>
      <c r="HC18" s="9" t="n">
        <f aca="false">(GZ18-GY18)/(GY18+0.01)*100</f>
        <v>9.15460723213971</v>
      </c>
      <c r="HD18" s="5" t="s">
        <v>30</v>
      </c>
      <c r="HE18" s="6" t="n">
        <v>9</v>
      </c>
      <c r="HF18" s="6" t="n">
        <v>1</v>
      </c>
      <c r="HG18" s="6" t="n">
        <v>1</v>
      </c>
      <c r="HH18" s="6" t="n">
        <v>6</v>
      </c>
      <c r="HI18" s="6" t="n">
        <v>9</v>
      </c>
      <c r="HJ18" s="6" t="n">
        <v>8</v>
      </c>
      <c r="HK18" s="6" t="n">
        <v>2</v>
      </c>
      <c r="HL18" s="6" t="n">
        <v>5</v>
      </c>
      <c r="HM18" s="6" t="n">
        <v>4</v>
      </c>
      <c r="HN18" s="6" t="n">
        <v>13</v>
      </c>
      <c r="HO18" s="6" t="n">
        <v>2</v>
      </c>
      <c r="HP18" s="6" t="n">
        <v>14</v>
      </c>
      <c r="HQ18" s="6" t="n">
        <v>12</v>
      </c>
      <c r="HR18" s="0" t="n">
        <v>2</v>
      </c>
      <c r="HS18" s="6" t="n">
        <v>5</v>
      </c>
      <c r="HT18" s="6" t="n">
        <v>3</v>
      </c>
      <c r="HU18" s="1" t="n">
        <v>0</v>
      </c>
      <c r="HV18" s="1" t="n">
        <v>1</v>
      </c>
      <c r="HW18" s="1" t="n">
        <v>51</v>
      </c>
      <c r="HX18" s="1" t="n">
        <v>3</v>
      </c>
      <c r="HY18" s="1" t="n">
        <v>29</v>
      </c>
      <c r="HZ18" s="1" t="n">
        <v>5</v>
      </c>
      <c r="IA18" s="1" t="n">
        <v>0</v>
      </c>
      <c r="IB18" s="5" t="s">
        <v>30</v>
      </c>
      <c r="IC18" s="6" t="n">
        <v>9</v>
      </c>
      <c r="ID18" s="6" t="n">
        <v>7</v>
      </c>
      <c r="IE18" s="6" t="n">
        <v>0</v>
      </c>
      <c r="IF18" s="6" t="n">
        <v>6</v>
      </c>
      <c r="IG18" s="6" t="n">
        <v>7</v>
      </c>
      <c r="IH18" s="6" t="n">
        <v>5</v>
      </c>
      <c r="II18" s="6" t="n">
        <v>9</v>
      </c>
      <c r="IJ18" s="6" t="n">
        <v>15</v>
      </c>
      <c r="IK18" s="6" t="n">
        <v>8</v>
      </c>
      <c r="IL18" s="6" t="n">
        <v>9</v>
      </c>
      <c r="IM18" s="6" t="n">
        <v>18</v>
      </c>
      <c r="IN18" s="6" t="n">
        <v>22</v>
      </c>
      <c r="IO18" s="6" t="n">
        <v>8</v>
      </c>
      <c r="IP18" s="0" t="n">
        <v>16</v>
      </c>
      <c r="IQ18" s="6" t="n">
        <v>11</v>
      </c>
      <c r="IR18" s="6" t="n">
        <v>19</v>
      </c>
      <c r="IS18" s="1" t="n">
        <v>6</v>
      </c>
      <c r="IT18" s="1" t="n">
        <v>9</v>
      </c>
      <c r="IU18" s="1" t="n">
        <v>21</v>
      </c>
      <c r="IV18" s="1" t="n">
        <v>16</v>
      </c>
      <c r="IW18" s="1" t="n">
        <v>19</v>
      </c>
      <c r="IX18" s="1" t="n">
        <v>31</v>
      </c>
      <c r="IY18" s="1" t="n">
        <v>0</v>
      </c>
      <c r="IZ18" s="5" t="s">
        <v>30</v>
      </c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</row>
    <row r="19" customFormat="false" ht="12.8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2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2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2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2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2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3" t="s">
        <v>31</v>
      </c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C19" s="9"/>
      <c r="HD19" s="2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2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2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</row>
    <row r="20" customFormat="false" ht="12.8" hidden="false" customHeight="false" outlineLevel="0" collapsed="false">
      <c r="A20" s="3" t="s">
        <v>32</v>
      </c>
      <c r="B20" s="6" t="n">
        <v>1987</v>
      </c>
      <c r="C20" s="6" t="n">
        <v>1988</v>
      </c>
      <c r="D20" s="6" t="n">
        <v>1989</v>
      </c>
      <c r="E20" s="6" t="n">
        <v>1990</v>
      </c>
      <c r="F20" s="6" t="n">
        <v>1991</v>
      </c>
      <c r="G20" s="6" t="n">
        <v>1992</v>
      </c>
      <c r="H20" s="6" t="n">
        <v>1993</v>
      </c>
      <c r="I20" s="6" t="n">
        <v>1994</v>
      </c>
      <c r="J20" s="6" t="n">
        <v>1995</v>
      </c>
      <c r="K20" s="6" t="n">
        <v>1996</v>
      </c>
      <c r="L20" s="6" t="n">
        <v>1997</v>
      </c>
      <c r="M20" s="6" t="n">
        <v>1998</v>
      </c>
      <c r="N20" s="6" t="n">
        <v>1999</v>
      </c>
      <c r="O20" s="6" t="n">
        <v>2000</v>
      </c>
      <c r="P20" s="6" t="n">
        <v>2001</v>
      </c>
      <c r="Q20" s="6" t="n">
        <f aca="false">Q5</f>
        <v>2002</v>
      </c>
      <c r="R20" s="6" t="str">
        <f aca="false">R5</f>
        <v>2003</v>
      </c>
      <c r="S20" s="6" t="n">
        <f aca="false">S5</f>
        <v>2004</v>
      </c>
      <c r="T20" s="6" t="n">
        <f aca="false">T5</f>
        <v>2005</v>
      </c>
      <c r="U20" s="6" t="n">
        <f aca="false">U5</f>
        <v>2006</v>
      </c>
      <c r="V20" s="6" t="n">
        <f aca="false">V5</f>
        <v>2007</v>
      </c>
      <c r="W20" s="6" t="n">
        <f aca="false">W5</f>
        <v>2008</v>
      </c>
      <c r="X20" s="6" t="n">
        <f aca="false">X5</f>
        <v>2009</v>
      </c>
      <c r="Y20" s="6" t="n">
        <f aca="false">Y5</f>
        <v>2010</v>
      </c>
      <c r="Z20" s="6" t="n">
        <f aca="false">Z5</f>
        <v>2011</v>
      </c>
      <c r="AA20" s="6" t="n">
        <f aca="false">AA5</f>
        <v>2012</v>
      </c>
      <c r="AB20" s="6" t="n">
        <f aca="false">AB5</f>
        <v>2013</v>
      </c>
      <c r="AC20" s="6" t="n">
        <f aca="false">AC5</f>
        <v>2014</v>
      </c>
      <c r="AD20" s="6" t="n">
        <f aca="false">AD5</f>
        <v>2015</v>
      </c>
      <c r="AE20" s="6" t="n">
        <f aca="false">AE5</f>
        <v>2016</v>
      </c>
      <c r="AF20" s="5" t="s">
        <v>32</v>
      </c>
      <c r="AG20" s="6" t="n">
        <v>1987</v>
      </c>
      <c r="AH20" s="6" t="n">
        <v>1988</v>
      </c>
      <c r="AI20" s="6" t="n">
        <v>1989</v>
      </c>
      <c r="AJ20" s="6" t="n">
        <v>1990</v>
      </c>
      <c r="AK20" s="6" t="n">
        <v>1991</v>
      </c>
      <c r="AL20" s="6" t="n">
        <v>1992</v>
      </c>
      <c r="AM20" s="6" t="n">
        <v>1993</v>
      </c>
      <c r="AN20" s="6" t="n">
        <v>1994</v>
      </c>
      <c r="AO20" s="6" t="n">
        <v>1995</v>
      </c>
      <c r="AP20" s="6" t="n">
        <v>1996</v>
      </c>
      <c r="AQ20" s="6" t="n">
        <v>1997</v>
      </c>
      <c r="AR20" s="6" t="n">
        <v>1998</v>
      </c>
      <c r="AS20" s="6" t="n">
        <v>1999</v>
      </c>
      <c r="AT20" s="6" t="n">
        <v>2000</v>
      </c>
      <c r="AU20" s="6" t="n">
        <f aca="false">AU5</f>
        <v>2001</v>
      </c>
      <c r="AV20" s="6" t="n">
        <f aca="false">AV5</f>
        <v>2002</v>
      </c>
      <c r="AW20" s="6" t="str">
        <f aca="false">AW5</f>
        <v>2003</v>
      </c>
      <c r="AX20" s="6" t="n">
        <f aca="false">AX5</f>
        <v>2004</v>
      </c>
      <c r="AY20" s="6" t="n">
        <f aca="false">AY5</f>
        <v>2005</v>
      </c>
      <c r="AZ20" s="6" t="n">
        <f aca="false">AZ5</f>
        <v>2006</v>
      </c>
      <c r="BA20" s="6" t="n">
        <f aca="false">BA5</f>
        <v>2007</v>
      </c>
      <c r="BB20" s="6" t="n">
        <f aca="false">BB5</f>
        <v>2008</v>
      </c>
      <c r="BC20" s="6" t="n">
        <f aca="false">BC5</f>
        <v>2009</v>
      </c>
      <c r="BD20" s="6" t="n">
        <f aca="false">BD5</f>
        <v>2010</v>
      </c>
      <c r="BE20" s="6" t="n">
        <f aca="false">BE5</f>
        <v>2011</v>
      </c>
      <c r="BF20" s="6" t="n">
        <f aca="false">BF5</f>
        <v>2012</v>
      </c>
      <c r="BG20" s="6" t="n">
        <f aca="false">BG5</f>
        <v>2013</v>
      </c>
      <c r="BH20" s="6" t="n">
        <f aca="false">BH5</f>
        <v>2014</v>
      </c>
      <c r="BI20" s="6" t="n">
        <f aca="false">BI5</f>
        <v>2015</v>
      </c>
      <c r="BJ20" s="6" t="n">
        <f aca="false">BJ5</f>
        <v>2016</v>
      </c>
      <c r="BK20" s="5" t="s">
        <v>32</v>
      </c>
      <c r="BL20" s="6" t="n">
        <v>1987</v>
      </c>
      <c r="BM20" s="6" t="n">
        <v>1988</v>
      </c>
      <c r="BN20" s="6" t="n">
        <v>1989</v>
      </c>
      <c r="BO20" s="6" t="n">
        <v>1990</v>
      </c>
      <c r="BP20" s="6" t="n">
        <v>1991</v>
      </c>
      <c r="BQ20" s="6" t="n">
        <v>1992</v>
      </c>
      <c r="BR20" s="6" t="n">
        <v>1993</v>
      </c>
      <c r="BS20" s="6" t="n">
        <v>1994</v>
      </c>
      <c r="BT20" s="6" t="n">
        <v>1995</v>
      </c>
      <c r="BU20" s="6" t="n">
        <v>1996</v>
      </c>
      <c r="BV20" s="6" t="n">
        <v>1997</v>
      </c>
      <c r="BW20" s="6" t="n">
        <v>1998</v>
      </c>
      <c r="BX20" s="6" t="n">
        <v>1999</v>
      </c>
      <c r="BY20" s="6" t="n">
        <v>2000</v>
      </c>
      <c r="BZ20" s="6" t="n">
        <f aca="false">BZ5</f>
        <v>2001</v>
      </c>
      <c r="CA20" s="6" t="n">
        <f aca="false">CA5</f>
        <v>2002</v>
      </c>
      <c r="CB20" s="6" t="str">
        <f aca="false">CB5</f>
        <v>2003</v>
      </c>
      <c r="CC20" s="6" t="n">
        <f aca="false">CC5</f>
        <v>2004</v>
      </c>
      <c r="CD20" s="6" t="n">
        <f aca="false">CD5</f>
        <v>2005</v>
      </c>
      <c r="CE20" s="6" t="n">
        <f aca="false">CE5</f>
        <v>2006</v>
      </c>
      <c r="CF20" s="6" t="n">
        <f aca="false">CF5</f>
        <v>2007</v>
      </c>
      <c r="CG20" s="6" t="n">
        <f aca="false">CG5</f>
        <v>2008</v>
      </c>
      <c r="CH20" s="6" t="n">
        <f aca="false">CH5</f>
        <v>2009</v>
      </c>
      <c r="CI20" s="6" t="n">
        <f aca="false">CI5</f>
        <v>2010</v>
      </c>
      <c r="CJ20" s="6" t="n">
        <f aca="false">CJ5</f>
        <v>2011</v>
      </c>
      <c r="CK20" s="6" t="n">
        <f aca="false">CK5</f>
        <v>2012</v>
      </c>
      <c r="CL20" s="6" t="n">
        <f aca="false">CL5</f>
        <v>2013</v>
      </c>
      <c r="CM20" s="6" t="n">
        <f aca="false">CM5</f>
        <v>2014</v>
      </c>
      <c r="CN20" s="6" t="n">
        <f aca="false">CN5</f>
        <v>2015</v>
      </c>
      <c r="CO20" s="6" t="n">
        <f aca="false">CO5</f>
        <v>2016</v>
      </c>
      <c r="CP20" s="5" t="s">
        <v>32</v>
      </c>
      <c r="CQ20" s="1"/>
      <c r="CR20" s="6" t="n">
        <v>1999</v>
      </c>
      <c r="CS20" s="6" t="n">
        <v>2000</v>
      </c>
      <c r="CT20" s="6" t="n">
        <f aca="false">CT5</f>
        <v>2001</v>
      </c>
      <c r="CU20" s="6" t="n">
        <f aca="false">CU5</f>
        <v>2002</v>
      </c>
      <c r="CV20" s="6" t="str">
        <f aca="false">CV5</f>
        <v>2003</v>
      </c>
      <c r="CW20" s="6" t="n">
        <f aca="false">CW5</f>
        <v>2004</v>
      </c>
      <c r="CX20" s="6" t="n">
        <f aca="false">CX5</f>
        <v>2005</v>
      </c>
      <c r="CY20" s="6" t="n">
        <f aca="false">CY5</f>
        <v>2006</v>
      </c>
      <c r="CZ20" s="6" t="n">
        <f aca="false">CZ5</f>
        <v>2007</v>
      </c>
      <c r="DA20" s="6" t="n">
        <f aca="false">DA5</f>
        <v>2008</v>
      </c>
      <c r="DB20" s="6" t="n">
        <f aca="false">DB5</f>
        <v>2009</v>
      </c>
      <c r="DC20" s="6" t="n">
        <f aca="false">DC5</f>
        <v>2010</v>
      </c>
      <c r="DD20" s="6" t="n">
        <f aca="false">DD5</f>
        <v>2011</v>
      </c>
      <c r="DE20" s="6" t="n">
        <f aca="false">DE5</f>
        <v>2012</v>
      </c>
      <c r="DF20" s="6" t="n">
        <f aca="false">DF5</f>
        <v>2013</v>
      </c>
      <c r="DG20" s="6" t="n">
        <f aca="false">DG5</f>
        <v>2014</v>
      </c>
      <c r="DH20" s="6" t="n">
        <f aca="false">DH5</f>
        <v>2015</v>
      </c>
      <c r="DI20" s="6" t="n">
        <f aca="false">DI5</f>
        <v>2016</v>
      </c>
      <c r="DJ20" s="5" t="s">
        <v>32</v>
      </c>
      <c r="DK20" s="6" t="n">
        <v>2000</v>
      </c>
      <c r="DL20" s="6" t="n">
        <f aca="false">DL5</f>
        <v>2001</v>
      </c>
      <c r="DM20" s="6" t="n">
        <f aca="false">DM5</f>
        <v>2002</v>
      </c>
      <c r="DN20" s="6" t="str">
        <f aca="false">DN5</f>
        <v>2003</v>
      </c>
      <c r="DO20" s="6" t="n">
        <f aca="false">DO5</f>
        <v>2004</v>
      </c>
      <c r="DP20" s="6" t="n">
        <f aca="false">DP5</f>
        <v>2005</v>
      </c>
      <c r="DQ20" s="6" t="n">
        <f aca="false">DQ5</f>
        <v>2006</v>
      </c>
      <c r="DR20" s="6" t="n">
        <f aca="false">DR5</f>
        <v>2007</v>
      </c>
      <c r="DS20" s="6" t="n">
        <f aca="false">DS5</f>
        <v>2008</v>
      </c>
      <c r="DT20" s="6" t="n">
        <f aca="false">DT5</f>
        <v>2009</v>
      </c>
      <c r="DU20" s="6" t="n">
        <f aca="false">DU5</f>
        <v>2010</v>
      </c>
      <c r="DV20" s="6" t="n">
        <f aca="false">DV5</f>
        <v>2011</v>
      </c>
      <c r="DW20" s="6" t="n">
        <f aca="false">DW5</f>
        <v>2012</v>
      </c>
      <c r="DX20" s="6" t="n">
        <f aca="false">DX5</f>
        <v>2013</v>
      </c>
      <c r="DY20" s="6" t="n">
        <f aca="false">DY5</f>
        <v>2014</v>
      </c>
      <c r="DZ20" s="6" t="n">
        <f aca="false">DZ5</f>
        <v>2015</v>
      </c>
      <c r="EA20" s="6" t="n">
        <f aca="false">EA5</f>
        <v>2016</v>
      </c>
      <c r="EB20" s="5" t="s">
        <v>32</v>
      </c>
      <c r="EC20" s="6" t="n">
        <f aca="false">EC5</f>
        <v>2002</v>
      </c>
      <c r="ED20" s="6" t="str">
        <f aca="false">ED5</f>
        <v>2003</v>
      </c>
      <c r="EE20" s="6" t="n">
        <f aca="false">EE5</f>
        <v>2004</v>
      </c>
      <c r="EF20" s="6" t="n">
        <f aca="false">EF5</f>
        <v>2005</v>
      </c>
      <c r="EG20" s="6" t="n">
        <f aca="false">EG5</f>
        <v>2006</v>
      </c>
      <c r="EH20" s="6" t="n">
        <f aca="false">EH5</f>
        <v>2007</v>
      </c>
      <c r="EI20" s="6" t="n">
        <f aca="false">EI5</f>
        <v>2008</v>
      </c>
      <c r="EJ20" s="6" t="n">
        <f aca="false">EJ5</f>
        <v>2009</v>
      </c>
      <c r="EK20" s="6" t="n">
        <f aca="false">EK5</f>
        <v>2010</v>
      </c>
      <c r="EL20" s="6" t="n">
        <f aca="false">EL5</f>
        <v>2011</v>
      </c>
      <c r="EM20" s="6" t="n">
        <f aca="false">EM5</f>
        <v>2012</v>
      </c>
      <c r="EN20" s="6" t="n">
        <f aca="false">EN5</f>
        <v>2013</v>
      </c>
      <c r="EO20" s="6" t="n">
        <f aca="false">EO5</f>
        <v>2014</v>
      </c>
      <c r="EP20" s="6" t="n">
        <f aca="false">EP5</f>
        <v>2015</v>
      </c>
      <c r="EQ20" s="6" t="n">
        <f aca="false">EQ5</f>
        <v>2016</v>
      </c>
      <c r="ER20" s="5" t="s">
        <v>32</v>
      </c>
      <c r="ES20" s="6" t="n">
        <v>1987</v>
      </c>
      <c r="ET20" s="6" t="n">
        <v>1988</v>
      </c>
      <c r="EU20" s="6" t="n">
        <v>1989</v>
      </c>
      <c r="EV20" s="6" t="n">
        <v>1990</v>
      </c>
      <c r="EW20" s="6" t="n">
        <v>1991</v>
      </c>
      <c r="EX20" s="6" t="n">
        <v>1992</v>
      </c>
      <c r="EY20" s="6" t="n">
        <v>1993</v>
      </c>
      <c r="EZ20" s="6" t="n">
        <v>1994</v>
      </c>
      <c r="FA20" s="6" t="n">
        <v>1995</v>
      </c>
      <c r="FB20" s="6" t="n">
        <v>1996</v>
      </c>
      <c r="FC20" s="6" t="n">
        <v>1997</v>
      </c>
      <c r="FD20" s="6" t="n">
        <v>1998</v>
      </c>
      <c r="FE20" s="6" t="n">
        <v>1999</v>
      </c>
      <c r="FF20" s="6" t="n">
        <v>2000</v>
      </c>
      <c r="FG20" s="6" t="n">
        <f aca="false">FG5</f>
        <v>2001</v>
      </c>
      <c r="FH20" s="6" t="n">
        <f aca="false">FH5</f>
        <v>2002</v>
      </c>
      <c r="FI20" s="6" t="n">
        <f aca="false">FI5</f>
        <v>2003</v>
      </c>
      <c r="FJ20" s="6" t="n">
        <f aca="false">FJ5</f>
        <v>2004</v>
      </c>
      <c r="FK20" s="6" t="n">
        <f aca="false">FK5</f>
        <v>2005</v>
      </c>
      <c r="FL20" s="6" t="n">
        <f aca="false">FL5</f>
        <v>2006</v>
      </c>
      <c r="FM20" s="6" t="n">
        <f aca="false">FM5</f>
        <v>2007</v>
      </c>
      <c r="FN20" s="6" t="n">
        <f aca="false">FN5</f>
        <v>2008</v>
      </c>
      <c r="FO20" s="6" t="n">
        <f aca="false">FO5</f>
        <v>2009</v>
      </c>
      <c r="FP20" s="6" t="n">
        <f aca="false">FP5</f>
        <v>2010</v>
      </c>
      <c r="FQ20" s="6" t="n">
        <f aca="false">FQ5</f>
        <v>2011</v>
      </c>
      <c r="FR20" s="6" t="n">
        <f aca="false">FR5</f>
        <v>2012</v>
      </c>
      <c r="FS20" s="6" t="n">
        <f aca="false">FS5</f>
        <v>2013</v>
      </c>
      <c r="FT20" s="6" t="n">
        <f aca="false">FT5</f>
        <v>2014</v>
      </c>
      <c r="FU20" s="6" t="n">
        <f aca="false">FU5</f>
        <v>2015</v>
      </c>
      <c r="FV20" s="6" t="n">
        <f aca="false">+FV5</f>
        <v>2016</v>
      </c>
      <c r="FW20" s="5" t="s">
        <v>32</v>
      </c>
      <c r="FX20" s="6" t="n">
        <v>1987</v>
      </c>
      <c r="FY20" s="6" t="n">
        <v>1988</v>
      </c>
      <c r="FZ20" s="6" t="n">
        <v>1989</v>
      </c>
      <c r="GA20" s="6" t="n">
        <v>1990</v>
      </c>
      <c r="GB20" s="6" t="n">
        <v>1991</v>
      </c>
      <c r="GC20" s="6" t="n">
        <v>1992</v>
      </c>
      <c r="GD20" s="6" t="n">
        <v>1993</v>
      </c>
      <c r="GE20" s="6" t="n">
        <v>1994</v>
      </c>
      <c r="GF20" s="6" t="n">
        <v>1995</v>
      </c>
      <c r="GG20" s="6" t="n">
        <v>1996</v>
      </c>
      <c r="GH20" s="6" t="n">
        <v>1997</v>
      </c>
      <c r="GI20" s="6" t="n">
        <v>1998</v>
      </c>
      <c r="GJ20" s="6" t="n">
        <v>1999</v>
      </c>
      <c r="GK20" s="6" t="n">
        <v>2000</v>
      </c>
      <c r="GL20" s="6" t="n">
        <v>2001</v>
      </c>
      <c r="GM20" s="6" t="n">
        <f aca="false">GM5</f>
        <v>2002</v>
      </c>
      <c r="GN20" s="6" t="str">
        <f aca="false">GN5</f>
        <v>2003</v>
      </c>
      <c r="GO20" s="6" t="n">
        <f aca="false">GO5</f>
        <v>2004</v>
      </c>
      <c r="GP20" s="6" t="n">
        <f aca="false">GP5</f>
        <v>2005</v>
      </c>
      <c r="GQ20" s="6" t="n">
        <f aca="false">GQ5</f>
        <v>2006</v>
      </c>
      <c r="GR20" s="6" t="n">
        <f aca="false">GR5</f>
        <v>2007</v>
      </c>
      <c r="GS20" s="6" t="n">
        <f aca="false">GS5</f>
        <v>2008</v>
      </c>
      <c r="GT20" s="6" t="n">
        <f aca="false">GT5</f>
        <v>2009</v>
      </c>
      <c r="GU20" s="6" t="n">
        <f aca="false">GU5</f>
        <v>2010</v>
      </c>
      <c r="GV20" s="6" t="n">
        <f aca="false">GV5</f>
        <v>2011</v>
      </c>
      <c r="GW20" s="6" t="n">
        <f aca="false">GW5</f>
        <v>2012</v>
      </c>
      <c r="GX20" s="6" t="n">
        <f aca="false">GX5</f>
        <v>2013</v>
      </c>
      <c r="GY20" s="6" t="n">
        <f aca="false">GY5</f>
        <v>2014</v>
      </c>
      <c r="GZ20" s="6" t="n">
        <f aca="false">GZ5</f>
        <v>2015</v>
      </c>
      <c r="HA20" s="6" t="n">
        <f aca="false">HA5</f>
        <v>2016</v>
      </c>
      <c r="HC20" s="9"/>
      <c r="HD20" s="5" t="s">
        <v>32</v>
      </c>
      <c r="HE20" s="6" t="n">
        <v>1994</v>
      </c>
      <c r="HF20" s="6" t="n">
        <v>1995</v>
      </c>
      <c r="HG20" s="6" t="n">
        <v>1996</v>
      </c>
      <c r="HH20" s="6" t="n">
        <v>1997</v>
      </c>
      <c r="HI20" s="6" t="n">
        <v>1998</v>
      </c>
      <c r="HJ20" s="6" t="n">
        <v>1999</v>
      </c>
      <c r="HK20" s="6" t="n">
        <v>2000</v>
      </c>
      <c r="HL20" s="6" t="n">
        <f aca="false">HL5</f>
        <v>2001</v>
      </c>
      <c r="HM20" s="6" t="n">
        <f aca="false">HM5</f>
        <v>2002</v>
      </c>
      <c r="HN20" s="6" t="str">
        <f aca="false">HN5</f>
        <v>2003</v>
      </c>
      <c r="HO20" s="6" t="n">
        <f aca="false">HO5</f>
        <v>2004</v>
      </c>
      <c r="HP20" s="6" t="n">
        <f aca="false">HP5</f>
        <v>2005</v>
      </c>
      <c r="HQ20" s="6" t="n">
        <f aca="false">HQ5</f>
        <v>2006</v>
      </c>
      <c r="HR20" s="6" t="n">
        <f aca="false">HR5</f>
        <v>2007</v>
      </c>
      <c r="HS20" s="6" t="n">
        <f aca="false">HS5</f>
        <v>2008</v>
      </c>
      <c r="HT20" s="6" t="n">
        <f aca="false">HT5</f>
        <v>2009</v>
      </c>
      <c r="HU20" s="6" t="n">
        <f aca="false">HU5</f>
        <v>2010</v>
      </c>
      <c r="HV20" s="6" t="n">
        <f aca="false">HV5</f>
        <v>2011</v>
      </c>
      <c r="HW20" s="6" t="n">
        <f aca="false">HW5</f>
        <v>2012</v>
      </c>
      <c r="HX20" s="6" t="n">
        <f aca="false">HX5</f>
        <v>2013</v>
      </c>
      <c r="HY20" s="6" t="n">
        <f aca="false">HY5</f>
        <v>2014</v>
      </c>
      <c r="HZ20" s="6" t="n">
        <f aca="false">HZ5</f>
        <v>2015</v>
      </c>
      <c r="IA20" s="6" t="n">
        <f aca="false">IA5</f>
        <v>2016</v>
      </c>
      <c r="IB20" s="5" t="s">
        <v>32</v>
      </c>
      <c r="IC20" s="6" t="n">
        <v>1994</v>
      </c>
      <c r="ID20" s="6" t="n">
        <v>1995</v>
      </c>
      <c r="IE20" s="6" t="n">
        <v>1996</v>
      </c>
      <c r="IF20" s="6" t="n">
        <v>1997</v>
      </c>
      <c r="IG20" s="6" t="n">
        <v>1998</v>
      </c>
      <c r="IH20" s="6" t="n">
        <v>1999</v>
      </c>
      <c r="II20" s="6" t="n">
        <v>2000</v>
      </c>
      <c r="IJ20" s="6" t="n">
        <f aca="false">IJ5</f>
        <v>2001</v>
      </c>
      <c r="IK20" s="6" t="n">
        <f aca="false">IK5</f>
        <v>2002</v>
      </c>
      <c r="IL20" s="6" t="str">
        <f aca="false">IL5</f>
        <v>2003</v>
      </c>
      <c r="IM20" s="6" t="n">
        <f aca="false">IM5</f>
        <v>2004</v>
      </c>
      <c r="IN20" s="6" t="n">
        <f aca="false">IN5</f>
        <v>2005</v>
      </c>
      <c r="IO20" s="6" t="n">
        <f aca="false">IO5</f>
        <v>2006</v>
      </c>
      <c r="IP20" s="6" t="n">
        <f aca="false">IP5</f>
        <v>2007</v>
      </c>
      <c r="IQ20" s="6" t="n">
        <f aca="false">IQ5</f>
        <v>2008</v>
      </c>
      <c r="IR20" s="6" t="n">
        <f aca="false">IR5</f>
        <v>2009</v>
      </c>
      <c r="IS20" s="6" t="n">
        <f aca="false">IS5</f>
        <v>2010</v>
      </c>
      <c r="IT20" s="6" t="n">
        <f aca="false">IT5</f>
        <v>2011</v>
      </c>
      <c r="IU20" s="6" t="n">
        <f aca="false">IU5</f>
        <v>2012</v>
      </c>
      <c r="IV20" s="6" t="n">
        <f aca="false">IV5</f>
        <v>2013</v>
      </c>
      <c r="IW20" s="6" t="n">
        <f aca="false">IW5</f>
        <v>2014</v>
      </c>
      <c r="IX20" s="6" t="n">
        <f aca="false">IX5</f>
        <v>2015</v>
      </c>
      <c r="IY20" s="6" t="n">
        <f aca="false">IY5</f>
        <v>2016</v>
      </c>
      <c r="IZ20" s="5" t="s">
        <v>32</v>
      </c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</row>
    <row r="21" customFormat="false" ht="12.8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2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2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2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2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2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2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3" t="s">
        <v>31</v>
      </c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C21" s="9"/>
      <c r="HD21" s="2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2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2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</row>
    <row r="22" customFormat="false" ht="12.8" hidden="false" customHeight="false" outlineLevel="0" collapsed="false">
      <c r="A22" s="3" t="s">
        <v>18</v>
      </c>
      <c r="B22" s="1"/>
      <c r="C22" s="6" t="n">
        <f aca="false">B33-B7+C7</f>
        <v>3983</v>
      </c>
      <c r="D22" s="6" t="n">
        <f aca="false">C33-C7+D7</f>
        <v>4021</v>
      </c>
      <c r="E22" s="6" t="n">
        <f aca="false">D33-D7+E7</f>
        <v>3097</v>
      </c>
      <c r="F22" s="6" t="n">
        <f aca="false">E33-E7+F7</f>
        <v>2150</v>
      </c>
      <c r="G22" s="6" t="n">
        <f aca="false">F33-F7+G7</f>
        <v>2221</v>
      </c>
      <c r="H22" s="6" t="n">
        <f aca="false">G33-G7+H7</f>
        <v>3223</v>
      </c>
      <c r="I22" s="6" t="n">
        <f aca="false">H33-H7+I7</f>
        <v>3425</v>
      </c>
      <c r="J22" s="6" t="n">
        <f aca="false">I33-I7+J7</f>
        <v>3268</v>
      </c>
      <c r="K22" s="6" t="n">
        <f aca="false">J33-J7+K7</f>
        <v>2502</v>
      </c>
      <c r="L22" s="6" t="n">
        <f aca="false">K33-K7+L7</f>
        <v>2635</v>
      </c>
      <c r="M22" s="6" t="n">
        <f aca="false">L33-L7+M7</f>
        <v>2145</v>
      </c>
      <c r="N22" s="6" t="n">
        <f aca="false">M33-M7+N7</f>
        <v>2285</v>
      </c>
      <c r="O22" s="6" t="n">
        <f aca="false">N33-N7+O7</f>
        <v>2255</v>
      </c>
      <c r="P22" s="6" t="n">
        <f aca="false">O33-O7+P7</f>
        <v>1709</v>
      </c>
      <c r="Q22" s="6" t="n">
        <f aca="false">P33-P7+Q7</f>
        <v>1801</v>
      </c>
      <c r="R22" s="6" t="n">
        <f aca="false">Q33-Q7+R7</f>
        <v>1414</v>
      </c>
      <c r="S22" s="6" t="n">
        <f aca="false">R33-R7+S7</f>
        <v>1500</v>
      </c>
      <c r="T22" s="6" t="n">
        <f aca="false">S33-S7+T7</f>
        <v>1638</v>
      </c>
      <c r="U22" s="6" t="n">
        <f aca="false">T33-T7+U7</f>
        <v>1510</v>
      </c>
      <c r="V22" s="6" t="n">
        <f aca="false">U33-U7+V7</f>
        <v>976</v>
      </c>
      <c r="W22" s="6" t="n">
        <f aca="false">V33-V7+W7</f>
        <v>931</v>
      </c>
      <c r="X22" s="6" t="n">
        <f aca="false">W33-W7+X7</f>
        <v>437</v>
      </c>
      <c r="Y22" s="6" t="n">
        <f aca="false">X33-X7+Y7</f>
        <v>437</v>
      </c>
      <c r="Z22" s="6" t="n">
        <f aca="false">Y33-Y7+Z7</f>
        <v>466</v>
      </c>
      <c r="AA22" s="6" t="n">
        <f aca="false">Z33-Z7+AA7</f>
        <v>457</v>
      </c>
      <c r="AB22" s="6" t="n">
        <f aca="false">AA33-AA7+AB7</f>
        <v>559</v>
      </c>
      <c r="AC22" s="6" t="n">
        <f aca="false">AB33-AB7+AC7</f>
        <v>723</v>
      </c>
      <c r="AD22" s="6" t="n">
        <f aca="false">AC33-AC7+AD7</f>
        <v>701</v>
      </c>
      <c r="AE22" s="6" t="n">
        <f aca="false">AD33-AD7+AE7</f>
        <v>890</v>
      </c>
      <c r="AF22" s="5" t="s">
        <v>18</v>
      </c>
      <c r="AG22" s="1"/>
      <c r="AH22" s="6" t="n">
        <f aca="false">AG33-AG7+AH7</f>
        <v>2337</v>
      </c>
      <c r="AI22" s="6" t="n">
        <f aca="false">AH33-AH7+AI7</f>
        <v>1912</v>
      </c>
      <c r="AJ22" s="6" t="n">
        <f aca="false">AI33-AI7+AJ7</f>
        <v>1804</v>
      </c>
      <c r="AK22" s="6" t="n">
        <f aca="false">AJ33-AJ7+AK7</f>
        <v>1695</v>
      </c>
      <c r="AL22" s="6" t="n">
        <f aca="false">AK33-AK7+AL7</f>
        <v>1858</v>
      </c>
      <c r="AM22" s="6" t="n">
        <f aca="false">AL33-AL7+AM7</f>
        <v>2446</v>
      </c>
      <c r="AN22" s="6" t="n">
        <f aca="false">AM33-AM7+AN7</f>
        <v>2678</v>
      </c>
      <c r="AO22" s="6" t="n">
        <f aca="false">AN33-AN7+AO7</f>
        <v>3173</v>
      </c>
      <c r="AP22" s="6" t="n">
        <f aca="false">AO33-AO7+AP7</f>
        <v>2956</v>
      </c>
      <c r="AQ22" s="6" t="n">
        <f aca="false">AP33-AP7+AQ7</f>
        <v>3031</v>
      </c>
      <c r="AR22" s="6" t="n">
        <f aca="false">AQ33-AQ7+AR7</f>
        <v>3136</v>
      </c>
      <c r="AS22" s="6" t="n">
        <f aca="false">AR33-AR7+AS7</f>
        <v>3557</v>
      </c>
      <c r="AT22" s="6" t="n">
        <f aca="false">AS33-AS7+AT7</f>
        <v>3884</v>
      </c>
      <c r="AU22" s="6" t="n">
        <f aca="false">AT33-AT7+AU7</f>
        <v>3145</v>
      </c>
      <c r="AV22" s="6" t="n">
        <f aca="false">AU33-AU7+AV7</f>
        <v>3663</v>
      </c>
      <c r="AW22" s="6" t="n">
        <f aca="false">AV33-AV7+AW7</f>
        <v>3983</v>
      </c>
      <c r="AX22" s="6" t="n">
        <f aca="false">AW33-AW7+AX7</f>
        <v>3975</v>
      </c>
      <c r="AY22" s="6" t="n">
        <f aca="false">AX33-AX7+AY7</f>
        <v>3698</v>
      </c>
      <c r="AZ22" s="6" t="n">
        <f aca="false">AY33-AY7+AZ7</f>
        <v>3726</v>
      </c>
      <c r="BA22" s="6" t="n">
        <f aca="false">AZ33-AZ7+BA7</f>
        <v>2779</v>
      </c>
      <c r="BB22" s="6" t="n">
        <f aca="false">BA33-BA7+BB7</f>
        <v>2403</v>
      </c>
      <c r="BC22" s="6" t="n">
        <f aca="false">BB33-BB7+BC7</f>
        <v>1214</v>
      </c>
      <c r="BD22" s="6" t="n">
        <f aca="false">BC33-BC7+BD7</f>
        <v>1336</v>
      </c>
      <c r="BE22" s="6" t="n">
        <f aca="false">BD33-BD7+BE7</f>
        <v>1371</v>
      </c>
      <c r="BF22" s="6" t="n">
        <f aca="false">BE33-BE7+BF7</f>
        <v>1047</v>
      </c>
      <c r="BG22" s="6" t="n">
        <f aca="false">BF33-BF7+BG7</f>
        <v>1542</v>
      </c>
      <c r="BH22" s="6" t="n">
        <f aca="false">BG33-BG7+BH7</f>
        <v>1901</v>
      </c>
      <c r="BI22" s="6" t="n">
        <f aca="false">BH33-BH7+BI7</f>
        <v>1894</v>
      </c>
      <c r="BJ22" s="6" t="n">
        <f aca="false">BI33-BI7+BJ7</f>
        <v>1927</v>
      </c>
      <c r="BK22" s="5" t="s">
        <v>18</v>
      </c>
      <c r="BL22" s="1"/>
      <c r="BM22" s="6" t="n">
        <f aca="false">BL33-BL7+BM7</f>
        <v>1349</v>
      </c>
      <c r="BN22" s="6" t="n">
        <f aca="false">BM33-BM7+BN7</f>
        <v>1050</v>
      </c>
      <c r="BO22" s="6" t="n">
        <f aca="false">BN33-BN7+BO7</f>
        <v>1030</v>
      </c>
      <c r="BP22" s="6" t="n">
        <f aca="false">BO33-BO7+BP7</f>
        <v>834</v>
      </c>
      <c r="BQ22" s="6" t="n">
        <f aca="false">BP33-BP7+BQ7</f>
        <v>797</v>
      </c>
      <c r="BR22" s="6" t="n">
        <f aca="false">BQ33-BQ7+BR7</f>
        <v>1017</v>
      </c>
      <c r="BS22" s="6" t="n">
        <f aca="false">BR33-BR7+BS7</f>
        <v>1109</v>
      </c>
      <c r="BT22" s="6" t="n">
        <f aca="false">BS33-BS7+BT7</f>
        <v>1281</v>
      </c>
      <c r="BU22" s="6" t="n">
        <f aca="false">BT33-BT7+BU7</f>
        <v>1139</v>
      </c>
      <c r="BV22" s="6" t="n">
        <f aca="false">BU33-BU7+BV7</f>
        <v>1369</v>
      </c>
      <c r="BW22" s="6" t="n">
        <f aca="false">BV33-BV7+BW7</f>
        <v>1275</v>
      </c>
      <c r="BX22" s="6" t="n">
        <f aca="false">BW33-BW7+BX7</f>
        <v>1323</v>
      </c>
      <c r="BY22" s="6" t="n">
        <f aca="false">BX33-BX7+BY7</f>
        <v>1252</v>
      </c>
      <c r="BZ22" s="6" t="n">
        <f aca="false">BY33-BY7+BZ7</f>
        <v>1205</v>
      </c>
      <c r="CA22" s="6" t="n">
        <f aca="false">BZ33-BZ7+CA7</f>
        <v>1388</v>
      </c>
      <c r="CB22" s="6" t="n">
        <f aca="false">CA33-CA7+CB7</f>
        <v>1375</v>
      </c>
      <c r="CC22" s="6" t="n">
        <f aca="false">CB33-CB7+CC7</f>
        <v>1545</v>
      </c>
      <c r="CD22" s="6" t="n">
        <f aca="false">CC33-CC7+CD7</f>
        <v>1467</v>
      </c>
      <c r="CE22" s="6" t="n">
        <f aca="false">CD33-CD7+CE7</f>
        <v>1405</v>
      </c>
      <c r="CF22" s="6" t="n">
        <f aca="false">CE33-CE7+CF7</f>
        <v>1086</v>
      </c>
      <c r="CG22" s="6" t="n">
        <f aca="false">CF33-CF7+CG7</f>
        <v>889</v>
      </c>
      <c r="CH22" s="6" t="n">
        <f aca="false">CG33-CG7+CH7</f>
        <v>547</v>
      </c>
      <c r="CI22" s="6" t="n">
        <f aca="false">CH33-CH7+CI7</f>
        <v>570</v>
      </c>
      <c r="CJ22" s="6" t="n">
        <f aca="false">CI33-CI7+CJ7</f>
        <v>527</v>
      </c>
      <c r="CK22" s="6" t="n">
        <f aca="false">CJ33-CJ7+CK7</f>
        <v>437</v>
      </c>
      <c r="CL22" s="6" t="n">
        <f aca="false">CK33-CK7+CL7</f>
        <v>452</v>
      </c>
      <c r="CM22" s="6" t="n">
        <f aca="false">CL33-CL7+CM7</f>
        <v>495</v>
      </c>
      <c r="CN22" s="6" t="n">
        <f aca="false">CM33-CM7+CN7</f>
        <v>447</v>
      </c>
      <c r="CO22" s="6" t="n">
        <f aca="false">CN33-CN7+CO7</f>
        <v>501</v>
      </c>
      <c r="CP22" s="5" t="s">
        <v>18</v>
      </c>
      <c r="CQ22" s="1"/>
      <c r="CR22" s="1"/>
      <c r="CS22" s="6" t="n">
        <f aca="false">CR33-CR7+CS7</f>
        <v>44</v>
      </c>
      <c r="CT22" s="6" t="n">
        <f aca="false">CS33-CS7+CT7</f>
        <v>125</v>
      </c>
      <c r="CU22" s="6" t="n">
        <f aca="false">CT33-CT7+CU7</f>
        <v>149</v>
      </c>
      <c r="CV22" s="6" t="n">
        <f aca="false">CU33-CU7+CV7</f>
        <v>205</v>
      </c>
      <c r="CW22" s="6" t="n">
        <f aca="false">CV33-CV7+CW7</f>
        <v>189</v>
      </c>
      <c r="CX22" s="6" t="n">
        <f aca="false">CW33-CW7+CX7</f>
        <v>201</v>
      </c>
      <c r="CY22" s="6" t="n">
        <f aca="false">CX33-CX7+CY7</f>
        <v>179</v>
      </c>
      <c r="CZ22" s="6" t="n">
        <f aca="false">CY33-CY7+CZ7</f>
        <v>173</v>
      </c>
      <c r="DA22" s="6" t="n">
        <f aca="false">CZ33-CZ7+DA7</f>
        <v>148</v>
      </c>
      <c r="DB22" s="6" t="n">
        <f aca="false">DA33-DA7+DB7</f>
        <v>157</v>
      </c>
      <c r="DC22" s="6" t="n">
        <f aca="false">DB33-DB7+DC7</f>
        <v>137</v>
      </c>
      <c r="DD22" s="6" t="n">
        <f aca="false">DC33-DC7+DD7</f>
        <v>173</v>
      </c>
      <c r="DE22" s="6" t="n">
        <f aca="false">DD33-DD7+DE7</f>
        <v>214</v>
      </c>
      <c r="DF22" s="6" t="n">
        <f aca="false">DE33-DE7+DF7</f>
        <v>192</v>
      </c>
      <c r="DG22" s="6" t="n">
        <f aca="false">DF33-DF7+DG7</f>
        <v>258</v>
      </c>
      <c r="DH22" s="6" t="n">
        <f aca="false">DG33-DG7+DH7</f>
        <v>235</v>
      </c>
      <c r="DI22" s="6" t="n">
        <f aca="false">DH33-DH7+DI7</f>
        <v>333</v>
      </c>
      <c r="DJ22" s="5" t="s">
        <v>18</v>
      </c>
      <c r="DK22" s="1"/>
      <c r="DL22" s="1"/>
      <c r="DM22" s="6" t="n">
        <f aca="false">DL33-DL7+DM7</f>
        <v>114</v>
      </c>
      <c r="DN22" s="6" t="n">
        <f aca="false">DM33-DM7+DN7</f>
        <v>144</v>
      </c>
      <c r="DO22" s="6" t="n">
        <f aca="false">DN33-DN7+DO7</f>
        <v>174</v>
      </c>
      <c r="DP22" s="6" t="n">
        <f aca="false">DO33-DO7+DP7</f>
        <v>207</v>
      </c>
      <c r="DQ22" s="6" t="n">
        <f aca="false">DP33-DP7+DQ7</f>
        <v>255</v>
      </c>
      <c r="DR22" s="6" t="n">
        <f aca="false">DQ33-DQ7+DR7</f>
        <v>194</v>
      </c>
      <c r="DS22" s="6" t="n">
        <f aca="false">DR33-DR7+DS7</f>
        <v>213</v>
      </c>
      <c r="DT22" s="6" t="n">
        <f aca="false">DS33-DS7+DT7</f>
        <v>121</v>
      </c>
      <c r="DU22" s="6" t="n">
        <f aca="false">DT33-DT7+DU7</f>
        <v>115</v>
      </c>
      <c r="DV22" s="6" t="n">
        <f aca="false">DU33-DU7+DV7</f>
        <v>104</v>
      </c>
      <c r="DW22" s="6" t="n">
        <f aca="false">DV33-DV7+DW7</f>
        <v>50</v>
      </c>
      <c r="DX22" s="6" t="n">
        <f aca="false">DW33-DW7+DX7</f>
        <v>45</v>
      </c>
      <c r="DY22" s="6" t="n">
        <f aca="false">DX33-DX7+DY7</f>
        <v>61</v>
      </c>
      <c r="DZ22" s="6" t="n">
        <f aca="false">DY33-DY7+DZ7</f>
        <v>57</v>
      </c>
      <c r="EA22" s="6" t="n">
        <f aca="false">DZ33-DZ7+EA7</f>
        <v>100</v>
      </c>
      <c r="EB22" s="5" t="s">
        <v>18</v>
      </c>
      <c r="EC22" s="1"/>
      <c r="ED22" s="6" t="n">
        <f aca="false">EC33-EC7+ED7</f>
        <v>160</v>
      </c>
      <c r="EE22" s="6" t="n">
        <f aca="false">ED33-ED7+EE7</f>
        <v>362</v>
      </c>
      <c r="EF22" s="6" t="n">
        <f aca="false">EE33-EE7+EF7</f>
        <v>366</v>
      </c>
      <c r="EG22" s="6" t="n">
        <f aca="false">EF33-EF7+EG7</f>
        <v>365</v>
      </c>
      <c r="EH22" s="6" t="n">
        <f aca="false">EG33-EG7+EH7</f>
        <v>341</v>
      </c>
      <c r="EI22" s="6" t="n">
        <f aca="false">EH33-EH7+EI7</f>
        <v>294</v>
      </c>
      <c r="EJ22" s="6" t="n">
        <f aca="false">EI33-EI7+EJ7</f>
        <v>95</v>
      </c>
      <c r="EK22" s="6" t="n">
        <f aca="false">EJ33-EJ7+EK7</f>
        <v>114</v>
      </c>
      <c r="EL22" s="6" t="n">
        <f aca="false">EK33-EK7+EL7</f>
        <v>114</v>
      </c>
      <c r="EM22" s="6" t="n">
        <f aca="false">EL33-EL7+EM7</f>
        <v>78</v>
      </c>
      <c r="EN22" s="6" t="n">
        <f aca="false">EM33-EM7+EN7</f>
        <v>67</v>
      </c>
      <c r="EO22" s="6" t="n">
        <f aca="false">EN33-EN7+EO7</f>
        <v>56</v>
      </c>
      <c r="EP22" s="6" t="n">
        <f aca="false">EO33-EO7+EP7</f>
        <v>75</v>
      </c>
      <c r="EQ22" s="6" t="n">
        <f aca="false">EP33-EP7+EQ7</f>
        <v>100</v>
      </c>
      <c r="ER22" s="5" t="s">
        <v>18</v>
      </c>
      <c r="ES22" s="1"/>
      <c r="ET22" s="6" t="n">
        <f aca="false">ES33-ES7+ET7</f>
        <v>54</v>
      </c>
      <c r="EU22" s="6" t="n">
        <f aca="false">ET33-ET7+EU7</f>
        <v>94</v>
      </c>
      <c r="EV22" s="6" t="n">
        <f aca="false">EU33-EU7+EV7</f>
        <v>65</v>
      </c>
      <c r="EW22" s="6" t="n">
        <f aca="false">EV33-EV7+EW7</f>
        <v>44</v>
      </c>
      <c r="EX22" s="6" t="n">
        <f aca="false">EW33-EW7+EX7</f>
        <v>19</v>
      </c>
      <c r="EY22" s="6" t="n">
        <f aca="false">EX33-EX7+EY7</f>
        <v>129</v>
      </c>
      <c r="EZ22" s="6" t="n">
        <f aca="false">EY33-EY7+EZ7</f>
        <v>161</v>
      </c>
      <c r="FA22" s="6" t="n">
        <f aca="false">EZ33-EZ7+FA7</f>
        <v>129</v>
      </c>
      <c r="FB22" s="6" t="n">
        <f aca="false">FA33-FA7+FB7</f>
        <v>140</v>
      </c>
      <c r="FC22" s="6" t="n">
        <f aca="false">FB33-FB7+FC7</f>
        <v>213</v>
      </c>
      <c r="FD22" s="6" t="n">
        <f aca="false">FC33-FC7+FD7</f>
        <v>228</v>
      </c>
      <c r="FE22" s="6" t="n">
        <f aca="false">FD33-FD7+FE7</f>
        <v>210</v>
      </c>
      <c r="FF22" s="6" t="n">
        <f aca="false">FE33-FE7+FF7</f>
        <v>256</v>
      </c>
      <c r="FG22" s="6" t="n">
        <f aca="false">FF33-FF7+FG7</f>
        <v>351</v>
      </c>
      <c r="FH22" s="6" t="n">
        <f aca="false">FG33-FG7+FH7</f>
        <v>264</v>
      </c>
      <c r="FI22" s="6" t="n">
        <f aca="false">FH33-FH7+FI7</f>
        <v>279</v>
      </c>
      <c r="FJ22" s="6" t="n">
        <f aca="false">FI33-FI7+FJ7</f>
        <v>409</v>
      </c>
      <c r="FK22" s="6" t="n">
        <f aca="false">FJ33-FJ7+FK7</f>
        <v>420</v>
      </c>
      <c r="FL22" s="6" t="n">
        <f aca="false">FK33-FK7+FL7</f>
        <v>678</v>
      </c>
      <c r="FM22" s="6" t="n">
        <f aca="false">FL33-FL7+FM7</f>
        <v>580</v>
      </c>
      <c r="FN22" s="6" t="n">
        <f aca="false">FM33-FM7+FN7</f>
        <v>453</v>
      </c>
      <c r="FO22" s="6" t="n">
        <f aca="false">FN33-FN7+FO7</f>
        <v>274</v>
      </c>
      <c r="FP22" s="6" t="n">
        <f aca="false">FO33-FO7+FP7</f>
        <v>209</v>
      </c>
      <c r="FQ22" s="6" t="n">
        <f aca="false">FP33-FP7+FQ7</f>
        <v>190</v>
      </c>
      <c r="FR22" s="6" t="n">
        <f aca="false">FQ33-FQ7+FR7</f>
        <v>218</v>
      </c>
      <c r="FS22" s="6" t="n">
        <f aca="false">FR33-FR7+FS7</f>
        <v>314</v>
      </c>
      <c r="FT22" s="6" t="n">
        <f aca="false">FS33-FS7+FT7</f>
        <v>340</v>
      </c>
      <c r="FU22" s="6" t="n">
        <f aca="false">FT33-FT7+FU7</f>
        <v>392</v>
      </c>
      <c r="FV22" s="6" t="n">
        <f aca="false">FU33-FU7+FV7</f>
        <v>403</v>
      </c>
      <c r="FW22" s="5" t="s">
        <v>18</v>
      </c>
      <c r="FX22" s="1"/>
      <c r="FY22" s="6" t="n">
        <f aca="false">FX33-FX7+FY7</f>
        <v>7723</v>
      </c>
      <c r="FZ22" s="6" t="n">
        <f aca="false">FY33-FY7+FZ7</f>
        <v>7077</v>
      </c>
      <c r="GA22" s="6" t="n">
        <f aca="false">FZ33-FZ7+GA7</f>
        <v>5996</v>
      </c>
      <c r="GB22" s="6" t="n">
        <f aca="false">GA33-GA7+GB7</f>
        <v>4723</v>
      </c>
      <c r="GC22" s="6" t="n">
        <f aca="false">GB33-GB7+GC7</f>
        <v>4895</v>
      </c>
      <c r="GD22" s="6" t="n">
        <f aca="false">GC33-GC7+GD7</f>
        <v>6815</v>
      </c>
      <c r="GE22" s="6" t="n">
        <f aca="false">GD33-GD7+GE7</f>
        <v>7373</v>
      </c>
      <c r="GF22" s="6" t="n">
        <f aca="false">GE33-GE7+GF7</f>
        <v>7851</v>
      </c>
      <c r="GG22" s="6" t="n">
        <f aca="false">GF33-GF7+GG7</f>
        <v>6737</v>
      </c>
      <c r="GH22" s="6" t="n">
        <f aca="false">GG33-GG7+GH7</f>
        <v>7248</v>
      </c>
      <c r="GI22" s="6" t="n">
        <f aca="false">GH33-GH7+GI7</f>
        <v>6784</v>
      </c>
      <c r="GJ22" s="6" t="n">
        <f aca="false">GI33-GI7+GJ7</f>
        <v>7375</v>
      </c>
      <c r="GK22" s="6" t="n">
        <f aca="false">GJ33-GJ7+GK7</f>
        <v>7691</v>
      </c>
      <c r="GL22" s="6" t="n">
        <f aca="false">FG22+DL22+CT22+BZ22+AU22+P22</f>
        <v>6535</v>
      </c>
      <c r="GM22" s="6" t="n">
        <f aca="false">FH22+DM22+CU22+CA22+AV22+Q22+EC22</f>
        <v>7379</v>
      </c>
      <c r="GN22" s="6" t="n">
        <f aca="false">FI22+DN22+CV22+CB22+AW22+R22+ED22</f>
        <v>7560</v>
      </c>
      <c r="GO22" s="6" t="n">
        <f aca="false">FJ22+DO22+CW22+CC22+AX22+S22+EE22</f>
        <v>8154</v>
      </c>
      <c r="GP22" s="6" t="n">
        <f aca="false">FK22+DP22+CX22+CD22+AY22+T22+EF22</f>
        <v>7997</v>
      </c>
      <c r="GQ22" s="6" t="n">
        <f aca="false">FL22+DQ22+CY22+CE22+AZ22+U22+EG22</f>
        <v>8118</v>
      </c>
      <c r="GR22" s="6" t="n">
        <f aca="false">FM22+DR22+CZ22+CF22+BA22+V22+EH22</f>
        <v>6129</v>
      </c>
      <c r="GS22" s="6" t="n">
        <f aca="false">FN22+DS22+DA22+CG22+BB22+W22+EI22</f>
        <v>5331</v>
      </c>
      <c r="GT22" s="6" t="n">
        <f aca="false">FO22+DT22+DB22+CH22+BC22+X22+EJ22</f>
        <v>2845</v>
      </c>
      <c r="GU22" s="6" t="n">
        <f aca="false">FP22+DU22+DC22+CI22+BD22+Y22+EK22</f>
        <v>2918</v>
      </c>
      <c r="GV22" s="6" t="n">
        <f aca="false">Z22+BE22+CJ22+DD22+DV22+EL22+FQ22</f>
        <v>2945</v>
      </c>
      <c r="GW22" s="6" t="n">
        <f aca="false">AA22+BF22+CK22+DE22+DW22+EM22+FR22</f>
        <v>2501</v>
      </c>
      <c r="GX22" s="6" t="n">
        <f aca="false">AB22+BG22+CL22+DF22+DX22+EN22+FS22</f>
        <v>3171</v>
      </c>
      <c r="GY22" s="6" t="n">
        <f aca="false">AC22+BH22+CM22+DG22+DY22+EO22+FT22</f>
        <v>3834</v>
      </c>
      <c r="GZ22" s="6" t="n">
        <f aca="false">AD22+BI22+CN22+DH22+DZ22+EP22+FU22</f>
        <v>3801</v>
      </c>
      <c r="HA22" s="6" t="n">
        <f aca="false">AE22+BJ22+CO22+DI22+EA22+EQ22+FV22</f>
        <v>4254</v>
      </c>
      <c r="HB22" s="9" t="n">
        <f aca="false">(GZ22-GY33)/(GY33+0.01)*100</f>
        <v>-1.09289333100877</v>
      </c>
      <c r="HC22" s="9" t="n">
        <f aca="false">(GZ22-GY22)/(GY22+0.01)*100</f>
        <v>-0.860717629844471</v>
      </c>
      <c r="HD22" s="5" t="s">
        <v>18</v>
      </c>
      <c r="HE22" s="6" t="n">
        <f aca="false">HD21-HD21+HE7</f>
        <v>14</v>
      </c>
      <c r="HF22" s="6" t="n">
        <f aca="false">HE33-HE7+HF7</f>
        <v>122</v>
      </c>
      <c r="HG22" s="6" t="n">
        <f aca="false">HF33-HF7+HG7</f>
        <v>68</v>
      </c>
      <c r="HH22" s="6" t="n">
        <f aca="false">HG33-HG7+HH7</f>
        <v>122</v>
      </c>
      <c r="HI22" s="6" t="n">
        <f aca="false">HH33-HH7+HI7</f>
        <v>133</v>
      </c>
      <c r="HJ22" s="6" t="n">
        <f aca="false">HI33-HI7+HJ7</f>
        <v>135</v>
      </c>
      <c r="HK22" s="6" t="n">
        <f aca="false">HJ33-HJ7+HK7</f>
        <v>145</v>
      </c>
      <c r="HL22" s="6" t="n">
        <f aca="false">HK33-HK7+HL7</f>
        <v>152</v>
      </c>
      <c r="HM22" s="6" t="n">
        <f aca="false">HL33-HL7+HM7</f>
        <v>125</v>
      </c>
      <c r="HN22" s="6" t="n">
        <f aca="false">HM33-HM7+HN7</f>
        <v>138</v>
      </c>
      <c r="HO22" s="6" t="n">
        <f aca="false">HN33-HN7+HO7</f>
        <v>155</v>
      </c>
      <c r="HP22" s="6" t="n">
        <f aca="false">HO33-HO7+HP7</f>
        <v>204</v>
      </c>
      <c r="HQ22" s="6" t="n">
        <f aca="false">HP33-HP7+HQ7</f>
        <v>392</v>
      </c>
      <c r="HR22" s="6" t="n">
        <f aca="false">HQ33-HQ7+HR7</f>
        <v>323</v>
      </c>
      <c r="HS22" s="6" t="n">
        <f aca="false">HR33-HR7+HS7</f>
        <v>216</v>
      </c>
      <c r="HT22" s="6" t="n">
        <f aca="false">HS33-HS7+HT7</f>
        <v>125</v>
      </c>
      <c r="HU22" s="6" t="n">
        <f aca="false">HT33-HT7+HU7</f>
        <v>73</v>
      </c>
      <c r="HV22" s="6" t="n">
        <f aca="false">HU33-HU7+HV7</f>
        <v>49</v>
      </c>
      <c r="HW22" s="6" t="n">
        <f aca="false">HV33-HV7+HW7</f>
        <v>43</v>
      </c>
      <c r="HX22" s="6" t="n">
        <f aca="false">HW33-HW7+HX7</f>
        <v>76</v>
      </c>
      <c r="HY22" s="6" t="n">
        <f aca="false">HX33-HX7+HY7</f>
        <v>53</v>
      </c>
      <c r="HZ22" s="6" t="n">
        <f aca="false">HY33-HY7+HZ7</f>
        <v>95</v>
      </c>
      <c r="IA22" s="6" t="n">
        <f aca="false">HZ33-HZ7+IA7</f>
        <v>81</v>
      </c>
      <c r="IB22" s="5" t="s">
        <v>18</v>
      </c>
      <c r="IC22" s="3" t="s">
        <v>31</v>
      </c>
      <c r="ID22" s="6" t="n">
        <f aca="false">IC33-IC7+ID7</f>
        <v>127</v>
      </c>
      <c r="IE22" s="6" t="n">
        <f aca="false">ID33-ID7+IE7</f>
        <v>72</v>
      </c>
      <c r="IF22" s="6" t="n">
        <f aca="false">IE33-IE7+IF7</f>
        <v>91</v>
      </c>
      <c r="IG22" s="6" t="n">
        <f aca="false">IF33-IF7+IG7</f>
        <v>95</v>
      </c>
      <c r="IH22" s="6" t="n">
        <f aca="false">IG33-IG7+IH7</f>
        <v>75</v>
      </c>
      <c r="II22" s="6" t="n">
        <f aca="false">IH33-IH7+II7</f>
        <v>111</v>
      </c>
      <c r="IJ22" s="6" t="n">
        <f aca="false">II33-II7+IJ7</f>
        <v>199</v>
      </c>
      <c r="IK22" s="6" t="n">
        <f aca="false">IJ33-IJ7+IK7</f>
        <v>139</v>
      </c>
      <c r="IL22" s="6" t="n">
        <f aca="false">IK33-IK7+IL7</f>
        <v>141</v>
      </c>
      <c r="IM22" s="6" t="n">
        <f aca="false">IL33-IL7+IM7</f>
        <v>254</v>
      </c>
      <c r="IN22" s="6" t="n">
        <f aca="false">IM33-IM7+IN7</f>
        <v>241</v>
      </c>
      <c r="IO22" s="6" t="n">
        <f aca="false">IN33-IN7+IO7</f>
        <v>286</v>
      </c>
      <c r="IP22" s="6" t="n">
        <f aca="false">IO33-IO7+IP7</f>
        <v>257</v>
      </c>
      <c r="IQ22" s="6" t="n">
        <f aca="false">IP33-IP7+IQ7</f>
        <v>237</v>
      </c>
      <c r="IR22" s="6" t="n">
        <f aca="false">IQ33-IQ7+IR7</f>
        <v>149</v>
      </c>
      <c r="IS22" s="6" t="n">
        <f aca="false">IR33-IR7+IS7</f>
        <v>136</v>
      </c>
      <c r="IT22" s="6" t="n">
        <f aca="false">IS33-IS7+IT7</f>
        <v>141</v>
      </c>
      <c r="IU22" s="6" t="n">
        <f aca="false">IT33-IT7+IU7</f>
        <v>175</v>
      </c>
      <c r="IV22" s="6" t="n">
        <f aca="false">IU33-IU7+IV7</f>
        <v>238</v>
      </c>
      <c r="IW22" s="6" t="n">
        <f aca="false">IV33-IV7+IW7</f>
        <v>287</v>
      </c>
      <c r="IX22" s="6" t="n">
        <f aca="false">IW33-IW7+IX7</f>
        <v>297</v>
      </c>
      <c r="IY22" s="6" t="n">
        <f aca="false">IX33-IX7+IY7</f>
        <v>322</v>
      </c>
      <c r="IZ22" s="5" t="s">
        <v>18</v>
      </c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</row>
    <row r="23" customFormat="false" ht="12.8" hidden="false" customHeight="false" outlineLevel="0" collapsed="false">
      <c r="A23" s="3" t="s">
        <v>20</v>
      </c>
      <c r="B23" s="1"/>
      <c r="C23" s="6" t="n">
        <f aca="false">C22-B8+C8</f>
        <v>4070</v>
      </c>
      <c r="D23" s="6" t="n">
        <f aca="false">D22-C8+D8</f>
        <v>3833</v>
      </c>
      <c r="E23" s="6" t="n">
        <f aca="false">E22-D8+E8</f>
        <v>3100</v>
      </c>
      <c r="F23" s="6" t="n">
        <f aca="false">F22-E8+F8</f>
        <v>2106</v>
      </c>
      <c r="G23" s="6" t="n">
        <f aca="false">G22-F8+G8</f>
        <v>2379</v>
      </c>
      <c r="H23" s="6" t="n">
        <f aca="false">H22-G8+H8</f>
        <v>3117</v>
      </c>
      <c r="I23" s="6" t="n">
        <f aca="false">I22-H8+I8</f>
        <v>3540</v>
      </c>
      <c r="J23" s="6" t="n">
        <f aca="false">J22-I8+J8</f>
        <v>3170</v>
      </c>
      <c r="K23" s="6" t="n">
        <f aca="false">K22-J8+K8</f>
        <v>2540</v>
      </c>
      <c r="L23" s="6" t="n">
        <f aca="false">L22-K8+L8</f>
        <v>2596</v>
      </c>
      <c r="M23" s="6" t="n">
        <f aca="false">M22-L8+M8</f>
        <v>2142</v>
      </c>
      <c r="N23" s="6" t="n">
        <f aca="false">N22-M8+N8</f>
        <v>2305</v>
      </c>
      <c r="O23" s="6" t="n">
        <f aca="false">O22-N8+O8</f>
        <v>2221</v>
      </c>
      <c r="P23" s="6" t="n">
        <f aca="false">P22-O8+P8</f>
        <v>1673</v>
      </c>
      <c r="Q23" s="6" t="n">
        <f aca="false">Q22-P8+Q8</f>
        <v>1782</v>
      </c>
      <c r="R23" s="6" t="n">
        <f aca="false">R22-Q8+R8</f>
        <v>1456</v>
      </c>
      <c r="S23" s="6" t="n">
        <f aca="false">S22-R8+S8</f>
        <v>1490</v>
      </c>
      <c r="T23" s="6" t="n">
        <f aca="false">T22-S8+T8</f>
        <v>1600</v>
      </c>
      <c r="U23" s="6" t="n">
        <f aca="false">U22-T8+U8</f>
        <v>1479</v>
      </c>
      <c r="V23" s="6" t="n">
        <f aca="false">V22-U8+V8</f>
        <v>1029</v>
      </c>
      <c r="W23" s="6" t="n">
        <f aca="false">W22-V8+W8</f>
        <v>868</v>
      </c>
      <c r="X23" s="6" t="n">
        <f aca="false">X22-W8+X8</f>
        <v>403</v>
      </c>
      <c r="Y23" s="6" t="n">
        <f aca="false">Y22-X8+Y8</f>
        <v>448</v>
      </c>
      <c r="Z23" s="6" t="n">
        <f aca="false">Z22-Y8+Z8</f>
        <v>470</v>
      </c>
      <c r="AA23" s="6" t="n">
        <f aca="false">AA22-Z8+AA8</f>
        <v>459</v>
      </c>
      <c r="AB23" s="6" t="n">
        <f aca="false">AB22-AA8+AB8</f>
        <v>572</v>
      </c>
      <c r="AC23" s="6" t="n">
        <f aca="false">AC22-AB8+AC8</f>
        <v>731</v>
      </c>
      <c r="AD23" s="6" t="n">
        <f aca="false">AD22-AC8+AD8</f>
        <v>756</v>
      </c>
      <c r="AE23" s="6" t="n">
        <f aca="false">AE22-AD8+AE8</f>
        <v>781</v>
      </c>
      <c r="AF23" s="5" t="s">
        <v>20</v>
      </c>
      <c r="AG23" s="1"/>
      <c r="AH23" s="6" t="n">
        <f aca="false">AH22-AG8+AH8</f>
        <v>2287</v>
      </c>
      <c r="AI23" s="6" t="n">
        <f aca="false">AI22-AH8+AI8</f>
        <v>1912</v>
      </c>
      <c r="AJ23" s="6" t="n">
        <f aca="false">AJ22-AI8+AJ8</f>
        <v>1851</v>
      </c>
      <c r="AK23" s="6" t="n">
        <f aca="false">AK22-AJ8+AK8</f>
        <v>1636</v>
      </c>
      <c r="AL23" s="6" t="n">
        <f aca="false">AL22-AK8+AL8</f>
        <v>1921</v>
      </c>
      <c r="AM23" s="6" t="n">
        <f aca="false">AM22-AL8+AM8</f>
        <v>2429</v>
      </c>
      <c r="AN23" s="6" t="n">
        <f aca="false">AN22-AM8+AN8</f>
        <v>2755</v>
      </c>
      <c r="AO23" s="6" t="n">
        <f aca="false">AO22-AN8+AO8</f>
        <v>3115</v>
      </c>
      <c r="AP23" s="6" t="n">
        <f aca="false">AP22-AO8+AP8</f>
        <v>3002</v>
      </c>
      <c r="AQ23" s="6" t="n">
        <f aca="false">AQ22-AP8+AQ8</f>
        <v>3034</v>
      </c>
      <c r="AR23" s="6" t="n">
        <f aca="false">AR22-AQ8+AR8</f>
        <v>3166</v>
      </c>
      <c r="AS23" s="6" t="n">
        <f aca="false">AS22-AR8+AS8</f>
        <v>3577</v>
      </c>
      <c r="AT23" s="6" t="n">
        <f aca="false">AT22-AS8+AT8</f>
        <v>3888</v>
      </c>
      <c r="AU23" s="6" t="n">
        <f aca="false">AU22-AT8+AU8</f>
        <v>3124</v>
      </c>
      <c r="AV23" s="6" t="n">
        <f aca="false">AV22-AU8+AV8</f>
        <v>3729</v>
      </c>
      <c r="AW23" s="6" t="n">
        <f aca="false">AW22-AV8+AW8</f>
        <v>3956</v>
      </c>
      <c r="AX23" s="6" t="n">
        <f aca="false">AX22-AW8+AX8</f>
        <v>3985</v>
      </c>
      <c r="AY23" s="6" t="n">
        <f aca="false">AY22-AX8+AY8</f>
        <v>3700</v>
      </c>
      <c r="AZ23" s="6" t="n">
        <f aca="false">AZ22-AY8+AZ8</f>
        <v>3670</v>
      </c>
      <c r="BA23" s="6" t="n">
        <f aca="false">BA22-AZ8+BA8</f>
        <v>2746</v>
      </c>
      <c r="BB23" s="6" t="n">
        <f aca="false">BB22-BA8+BB8</f>
        <v>2315</v>
      </c>
      <c r="BC23" s="6" t="n">
        <f aca="false">BC22-BB8+BC8</f>
        <v>1153</v>
      </c>
      <c r="BD23" s="6" t="n">
        <f aca="false">BD22-BC8+BD8</f>
        <v>1385</v>
      </c>
      <c r="BE23" s="6" t="n">
        <f aca="false">BE22-BD8+BE8</f>
        <v>1335</v>
      </c>
      <c r="BF23" s="6" t="n">
        <f aca="false">BF22-BE8+BF8</f>
        <v>1049</v>
      </c>
      <c r="BG23" s="6" t="n">
        <f aca="false">BG22-BF8+BG8</f>
        <v>1600</v>
      </c>
      <c r="BH23" s="6" t="n">
        <f aca="false">BH22-BG8+BH8</f>
        <v>1888</v>
      </c>
      <c r="BI23" s="6" t="n">
        <f aca="false">BI22-BH8+BI8</f>
        <v>1910</v>
      </c>
      <c r="BJ23" s="6" t="n">
        <f aca="false">BJ22-BI8+BJ8</f>
        <v>1794</v>
      </c>
      <c r="BK23" s="5" t="s">
        <v>20</v>
      </c>
      <c r="BL23" s="1"/>
      <c r="BM23" s="6" t="n">
        <f aca="false">BM22-BL8+BM8</f>
        <v>1354</v>
      </c>
      <c r="BN23" s="6" t="n">
        <f aca="false">BN22-BM8+BN8</f>
        <v>1037</v>
      </c>
      <c r="BO23" s="6" t="n">
        <f aca="false">BO22-BN8+BO8</f>
        <v>1022</v>
      </c>
      <c r="BP23" s="6" t="n">
        <f aca="false">BP22-BO8+BP8</f>
        <v>829</v>
      </c>
      <c r="BQ23" s="6" t="n">
        <f aca="false">BQ22-BP8+BQ8</f>
        <v>827</v>
      </c>
      <c r="BR23" s="6" t="n">
        <f aca="false">BR22-BQ8+BR8</f>
        <v>995</v>
      </c>
      <c r="BS23" s="6" t="n">
        <f aca="false">BS22-BR8+BS8</f>
        <v>1143</v>
      </c>
      <c r="BT23" s="6" t="n">
        <f aca="false">BT22-BS8+BT8</f>
        <v>1272</v>
      </c>
      <c r="BU23" s="6" t="n">
        <f aca="false">BU22-BT8+BU8</f>
        <v>1172</v>
      </c>
      <c r="BV23" s="6" t="n">
        <f aca="false">BV22-BU8+BV8</f>
        <v>1345</v>
      </c>
      <c r="BW23" s="6" t="n">
        <f aca="false">BW22-BV8+BW8</f>
        <v>1305</v>
      </c>
      <c r="BX23" s="6" t="n">
        <f aca="false">BX22-BW8+BX8</f>
        <v>1303</v>
      </c>
      <c r="BY23" s="6" t="n">
        <f aca="false">BY22-BX8+BY8</f>
        <v>1255</v>
      </c>
      <c r="BZ23" s="6" t="n">
        <f aca="false">BZ22-BY8+BZ8</f>
        <v>1202</v>
      </c>
      <c r="CA23" s="6" t="n">
        <f aca="false">CA22-BZ8+CA8</f>
        <v>1404</v>
      </c>
      <c r="CB23" s="6" t="n">
        <f aca="false">CB22-CA8+CB8</f>
        <v>1345</v>
      </c>
      <c r="CC23" s="6" t="n">
        <f aca="false">CC22-CB8+CC8</f>
        <v>1558</v>
      </c>
      <c r="CD23" s="6" t="n">
        <f aca="false">CD22-CC8+CD8</f>
        <v>1450</v>
      </c>
      <c r="CE23" s="6" t="n">
        <f aca="false">CE22-CD8+CE8</f>
        <v>1448</v>
      </c>
      <c r="CF23" s="6" t="n">
        <f aca="false">CF22-CE8+CF8</f>
        <v>1034</v>
      </c>
      <c r="CG23" s="6" t="n">
        <f aca="false">CG22-CF8+CG8</f>
        <v>883</v>
      </c>
      <c r="CH23" s="6" t="n">
        <f aca="false">CH22-CG8+CH8</f>
        <v>517</v>
      </c>
      <c r="CI23" s="6" t="n">
        <f aca="false">CI22-CH8+CI8</f>
        <v>604</v>
      </c>
      <c r="CJ23" s="6" t="n">
        <f aca="false">CJ22-CI8+CJ8</f>
        <v>485</v>
      </c>
      <c r="CK23" s="6" t="n">
        <f aca="false">CK22-CJ8+CK8</f>
        <v>448</v>
      </c>
      <c r="CL23" s="6" t="n">
        <f aca="false">CL22-CK8+CL8</f>
        <v>455</v>
      </c>
      <c r="CM23" s="6" t="n">
        <f aca="false">CM22-CL8+CM8</f>
        <v>499</v>
      </c>
      <c r="CN23" s="6" t="n">
        <f aca="false">CN22-CM8+CN8</f>
        <v>447</v>
      </c>
      <c r="CO23" s="6" t="n">
        <f aca="false">CO22-CN8+CO8</f>
        <v>462</v>
      </c>
      <c r="CP23" s="5" t="s">
        <v>20</v>
      </c>
      <c r="CQ23" s="1"/>
      <c r="CR23" s="1"/>
      <c r="CS23" s="6" t="n">
        <f aca="false">CS22-CR8+CS8</f>
        <v>58</v>
      </c>
      <c r="CT23" s="6" t="n">
        <f aca="false">CT22-CS8+CT8</f>
        <v>116</v>
      </c>
      <c r="CU23" s="6" t="n">
        <f aca="false">CU22-CT8+CU8</f>
        <v>155</v>
      </c>
      <c r="CV23" s="6" t="n">
        <f aca="false">CV22-CU8+CV8</f>
        <v>202</v>
      </c>
      <c r="CW23" s="6" t="n">
        <f aca="false">CW22-CV8+CW8</f>
        <v>197</v>
      </c>
      <c r="CX23" s="6" t="n">
        <f aca="false">CX22-CW8+CX8</f>
        <v>185</v>
      </c>
      <c r="CY23" s="6" t="n">
        <f aca="false">CY22-CX8+CY8</f>
        <v>202</v>
      </c>
      <c r="CZ23" s="6" t="n">
        <f aca="false">CZ22-CY8+CZ8</f>
        <v>159</v>
      </c>
      <c r="DA23" s="6" t="n">
        <f aca="false">DA22-CZ8+DA8</f>
        <v>143</v>
      </c>
      <c r="DB23" s="6" t="n">
        <f aca="false">DB22-DA8+DB8</f>
        <v>162</v>
      </c>
      <c r="DC23" s="6" t="n">
        <f aca="false">DC22-DB8+DC8</f>
        <v>136</v>
      </c>
      <c r="DD23" s="6" t="n">
        <f aca="false">DD22-DC8+DD8</f>
        <v>172</v>
      </c>
      <c r="DE23" s="6" t="n">
        <f aca="false">DE22-DD8+DE8</f>
        <v>216</v>
      </c>
      <c r="DF23" s="6" t="n">
        <f aca="false">DF22-DE8+DF8</f>
        <v>199</v>
      </c>
      <c r="DG23" s="6" t="n">
        <f aca="false">DG22-DF8+DG8</f>
        <v>254</v>
      </c>
      <c r="DH23" s="6" t="n">
        <f aca="false">DH22-DG8+DH8</f>
        <v>246</v>
      </c>
      <c r="DI23" s="6" t="n">
        <f aca="false">DI22-DH8+DI8</f>
        <v>310</v>
      </c>
      <c r="DJ23" s="5" t="s">
        <v>20</v>
      </c>
      <c r="DK23" s="1"/>
      <c r="DL23" s="1"/>
      <c r="DM23" s="6" t="n">
        <f aca="false">DM22-DL8+DM8</f>
        <v>111</v>
      </c>
      <c r="DN23" s="6" t="n">
        <f aca="false">DN22-DM8+DN8</f>
        <v>145</v>
      </c>
      <c r="DO23" s="6" t="n">
        <f aca="false">DO22-DN8+DO8</f>
        <v>181</v>
      </c>
      <c r="DP23" s="6" t="n">
        <f aca="false">DP22-DO8+DP8</f>
        <v>213</v>
      </c>
      <c r="DQ23" s="6" t="n">
        <f aca="false">DQ22-DP8+DQ8</f>
        <v>263</v>
      </c>
      <c r="DR23" s="6" t="n">
        <f aca="false">DR22-DQ8+DR8</f>
        <v>181</v>
      </c>
      <c r="DS23" s="6" t="n">
        <f aca="false">DS22-DR8+DS8</f>
        <v>211</v>
      </c>
      <c r="DT23" s="6" t="n">
        <f aca="false">DT22-DS8+DT8</f>
        <v>114</v>
      </c>
      <c r="DU23" s="6" t="n">
        <f aca="false">DU22-DT8+DU8</f>
        <v>120</v>
      </c>
      <c r="DV23" s="6" t="n">
        <f aca="false">DV22-DU8+DV8</f>
        <v>99</v>
      </c>
      <c r="DW23" s="6" t="n">
        <f aca="false">DW22-DV8+DW8</f>
        <v>51</v>
      </c>
      <c r="DX23" s="6" t="n">
        <f aca="false">DX22-DW8+DX8</f>
        <v>43</v>
      </c>
      <c r="DY23" s="6" t="n">
        <f aca="false">DY22-DX8+DY8</f>
        <v>59</v>
      </c>
      <c r="DZ23" s="6" t="n">
        <f aca="false">DZ22-DY8+DZ8</f>
        <v>66</v>
      </c>
      <c r="EA23" s="6" t="n">
        <f aca="false">EA22-DZ8+EA8</f>
        <v>89</v>
      </c>
      <c r="EB23" s="5" t="s">
        <v>20</v>
      </c>
      <c r="EC23" s="1"/>
      <c r="ED23" s="6" t="n">
        <f aca="false">ED22-EC8+ED8</f>
        <v>189</v>
      </c>
      <c r="EE23" s="6" t="n">
        <f aca="false">EE22-ED8+EE8</f>
        <v>353</v>
      </c>
      <c r="EF23" s="6" t="n">
        <f aca="false">EF22-EE8+EF8</f>
        <v>389</v>
      </c>
      <c r="EG23" s="6" t="n">
        <f aca="false">EG22-EF8+EG8</f>
        <v>354</v>
      </c>
      <c r="EH23" s="6" t="n">
        <f aca="false">EH22-EG8+EH8</f>
        <v>335</v>
      </c>
      <c r="EI23" s="6" t="n">
        <f aca="false">EI22-EH8+EI8</f>
        <v>279</v>
      </c>
      <c r="EJ23" s="6" t="n">
        <f aca="false">EJ22-EI8+EJ8</f>
        <v>88</v>
      </c>
      <c r="EK23" s="6" t="n">
        <f aca="false">EK22-EJ8+EK8</f>
        <v>112</v>
      </c>
      <c r="EL23" s="6" t="n">
        <f aca="false">EL22-EK8+EL8</f>
        <v>116</v>
      </c>
      <c r="EM23" s="6" t="n">
        <f aca="false">EM22-EL8+EM8</f>
        <v>79</v>
      </c>
      <c r="EN23" s="6" t="n">
        <f aca="false">EN22-EM8+EN8</f>
        <v>69</v>
      </c>
      <c r="EO23" s="6" t="n">
        <f aca="false">EO22-EN8+EO8</f>
        <v>56</v>
      </c>
      <c r="EP23" s="6" t="n">
        <f aca="false">EP22-EO8+EP8</f>
        <v>73</v>
      </c>
      <c r="EQ23" s="6" t="n">
        <f aca="false">EQ22-EP8+EQ8</f>
        <v>95</v>
      </c>
      <c r="ER23" s="5" t="s">
        <v>20</v>
      </c>
      <c r="ES23" s="1"/>
      <c r="ET23" s="6" t="n">
        <f aca="false">ET22-ES8+ET8</f>
        <v>101</v>
      </c>
      <c r="EU23" s="6" t="n">
        <f aca="false">EU22-ET8+EU8</f>
        <v>45</v>
      </c>
      <c r="EV23" s="6" t="n">
        <f aca="false">EV22-EU8+EV8</f>
        <v>65</v>
      </c>
      <c r="EW23" s="6" t="n">
        <f aca="false">EW22-EV8+EW8</f>
        <v>43</v>
      </c>
      <c r="EX23" s="6" t="n">
        <f aca="false">EX22-EW8+EX8</f>
        <v>28</v>
      </c>
      <c r="EY23" s="6" t="n">
        <f aca="false">EY22-EX8+EY8</f>
        <v>132</v>
      </c>
      <c r="EZ23" s="6" t="n">
        <f aca="false">EZ22-EY8+EZ8</f>
        <v>160</v>
      </c>
      <c r="FA23" s="6" t="n">
        <f aca="false">FA22-EZ8+FA8</f>
        <v>125</v>
      </c>
      <c r="FB23" s="6" t="n">
        <f aca="false">FB22-FA8+FB8</f>
        <v>144</v>
      </c>
      <c r="FC23" s="6" t="n">
        <f aca="false">FC22-FB8+FC8</f>
        <v>215</v>
      </c>
      <c r="FD23" s="6" t="n">
        <f aca="false">FD22-FC8+FD8</f>
        <v>221</v>
      </c>
      <c r="FE23" s="6" t="n">
        <f aca="false">FE22-FD8+FE8</f>
        <v>213</v>
      </c>
      <c r="FF23" s="6" t="n">
        <f aca="false">FF22-FE8+FF8</f>
        <v>266</v>
      </c>
      <c r="FG23" s="6" t="n">
        <f aca="false">FG22-FF8+FG8</f>
        <v>371</v>
      </c>
      <c r="FH23" s="6" t="n">
        <f aca="false">FH22-FG8+FH8</f>
        <v>243</v>
      </c>
      <c r="FI23" s="6" t="n">
        <f aca="false">FI22-FH8+FI8</f>
        <v>280</v>
      </c>
      <c r="FJ23" s="6" t="n">
        <f aca="false">FJ22-FI8+FJ8</f>
        <v>423</v>
      </c>
      <c r="FK23" s="6" t="n">
        <f aca="false">FK22-FJ8+FK8</f>
        <v>441</v>
      </c>
      <c r="FL23" s="6" t="n">
        <f aca="false">FL22-FK8+FL8</f>
        <v>673</v>
      </c>
      <c r="FM23" s="6" t="n">
        <f aca="false">FM22-FL8+FM8</f>
        <v>582</v>
      </c>
      <c r="FN23" s="6" t="n">
        <f aca="false">FN22-FM8+FN8</f>
        <v>413</v>
      </c>
      <c r="FO23" s="6" t="n">
        <f aca="false">FO22-FN8+FO8</f>
        <v>277</v>
      </c>
      <c r="FP23" s="6" t="n">
        <f aca="false">FP22-FO8+FP8</f>
        <v>201</v>
      </c>
      <c r="FQ23" s="6" t="n">
        <f aca="false">FQ22-FP8+FQ8</f>
        <v>196</v>
      </c>
      <c r="FR23" s="6" t="n">
        <f aca="false">FR22-FQ8+FR8</f>
        <v>230</v>
      </c>
      <c r="FS23" s="6" t="n">
        <f aca="false">FS22-FR8+FS8</f>
        <v>328</v>
      </c>
      <c r="FT23" s="6" t="n">
        <f aca="false">FT22-FS8+FT8</f>
        <v>322</v>
      </c>
      <c r="FU23" s="6" t="n">
        <f aca="false">FU22-FT8+FU8</f>
        <v>399</v>
      </c>
      <c r="FV23" s="6" t="n">
        <f aca="false">FV22-FU8+FV8</f>
        <v>376</v>
      </c>
      <c r="FW23" s="5" t="s">
        <v>20</v>
      </c>
      <c r="FX23" s="1"/>
      <c r="FY23" s="6" t="n">
        <f aca="false">FY22-FX8+FY8</f>
        <v>7812</v>
      </c>
      <c r="FZ23" s="6" t="n">
        <f aca="false">FZ22-FY8+FZ8</f>
        <v>6827</v>
      </c>
      <c r="GA23" s="6" t="n">
        <f aca="false">GA22-FZ8+GA8</f>
        <v>6038</v>
      </c>
      <c r="GB23" s="6" t="n">
        <f aca="false">GB22-GA8+GB8</f>
        <v>4614</v>
      </c>
      <c r="GC23" s="6" t="n">
        <f aca="false">GC22-GB8+GC8</f>
        <v>5155</v>
      </c>
      <c r="GD23" s="6" t="n">
        <f aca="false">GD22-GC8+GD8</f>
        <v>6673</v>
      </c>
      <c r="GE23" s="6" t="n">
        <f aca="false">GE22-GD8+GE8</f>
        <v>7598</v>
      </c>
      <c r="GF23" s="6" t="n">
        <f aca="false">GF22-GE8+GF8</f>
        <v>7682</v>
      </c>
      <c r="GG23" s="6" t="n">
        <f aca="false">GG22-GF8+GG8</f>
        <v>6858</v>
      </c>
      <c r="GH23" s="6" t="n">
        <f aca="false">GH22-GG8+GH8</f>
        <v>7190</v>
      </c>
      <c r="GI23" s="6" t="n">
        <f aca="false">GI22-GH8+GI8</f>
        <v>6834</v>
      </c>
      <c r="GJ23" s="6" t="n">
        <f aca="false">GJ22-GI8+GJ8</f>
        <v>7398</v>
      </c>
      <c r="GK23" s="6" t="n">
        <f aca="false">GK22-GJ8+GK8</f>
        <v>7688</v>
      </c>
      <c r="GL23" s="6" t="n">
        <f aca="false">FG23+DL23+CT23+BZ23+AU23+P23</f>
        <v>6486</v>
      </c>
      <c r="GM23" s="6" t="n">
        <f aca="false">FH23+DM23+CU23+CA23+AV23+Q23+EC23</f>
        <v>7424</v>
      </c>
      <c r="GN23" s="6" t="n">
        <f aca="false">FI23+DN23+CV23+CB23+AW23+R23+ED23</f>
        <v>7573</v>
      </c>
      <c r="GO23" s="6" t="n">
        <f aca="false">FJ23+DO23+CW23+CC23+AX23+S23+EE23</f>
        <v>8187</v>
      </c>
      <c r="GP23" s="6" t="n">
        <f aca="false">FK23+DP23+CX23+CD23+AY23+T23+EF23</f>
        <v>7978</v>
      </c>
      <c r="GQ23" s="6" t="n">
        <f aca="false">FL23+DQ23+CY23+CE23+AZ23+U23+EG23</f>
        <v>8089</v>
      </c>
      <c r="GR23" s="6" t="n">
        <f aca="false">FM23+DR23+CZ23+CF23+BA23+V23+EH23</f>
        <v>6066</v>
      </c>
      <c r="GS23" s="6" t="n">
        <f aca="false">FN23+DS23+DA23+CG23+BB23+W23+EI23</f>
        <v>5112</v>
      </c>
      <c r="GT23" s="6" t="n">
        <f aca="false">FO23+DT23+DB23+CH23+BC23+X23+EJ23</f>
        <v>2714</v>
      </c>
      <c r="GU23" s="6" t="n">
        <f aca="false">FP23+DU23+DC23+CI23+BD23+Y23+EK23</f>
        <v>3006</v>
      </c>
      <c r="GV23" s="6" t="n">
        <f aca="false">Z23+BE23+CJ23+DD23+DV23+EL23+FQ23</f>
        <v>2873</v>
      </c>
      <c r="GW23" s="6" t="n">
        <f aca="false">AA23+BF23+CK23+DE23+DW23+EM23+FR23</f>
        <v>2532</v>
      </c>
      <c r="GX23" s="6" t="n">
        <f aca="false">AB23+BG23+CL23+DF23+DX23+EN23+FS23</f>
        <v>3266</v>
      </c>
      <c r="GY23" s="6" t="n">
        <f aca="false">AC23+BH23+CM23+DG23+DY23+EO23+FT23</f>
        <v>3809</v>
      </c>
      <c r="GZ23" s="6" t="n">
        <f aca="false">AD23+BI23+CN23+DH23+DZ23+EP23+FU23</f>
        <v>3897</v>
      </c>
      <c r="HA23" s="6" t="n">
        <f aca="false">AE23+BJ23+CO23+DI23+EA23+EQ23+FV23</f>
        <v>3907</v>
      </c>
      <c r="HB23" s="9" t="n">
        <f aca="false">(GZ23-GZ22)/(GZ22+0.01)*100</f>
        <v>2.52564449975138</v>
      </c>
      <c r="HC23" s="9" t="n">
        <f aca="false">(GZ23-GY23)/(GY23+0.01)*100</f>
        <v>2.31031160327749</v>
      </c>
      <c r="HD23" s="5" t="s">
        <v>20</v>
      </c>
      <c r="HE23" s="6" t="n">
        <f aca="false">HE22+HE8</f>
        <v>25</v>
      </c>
      <c r="HF23" s="6" t="n">
        <f aca="false">HF22-HE8+HF8</f>
        <v>111</v>
      </c>
      <c r="HG23" s="6" t="n">
        <f aca="false">HG22-HF8+HG8</f>
        <v>72</v>
      </c>
      <c r="HH23" s="6" t="n">
        <f aca="false">HH22-HG8+HH8</f>
        <v>126</v>
      </c>
      <c r="HI23" s="6" t="n">
        <f aca="false">HI22-HH8+HI8</f>
        <v>127</v>
      </c>
      <c r="HJ23" s="6" t="n">
        <f aca="false">HJ22-HI8+HJ8</f>
        <v>135</v>
      </c>
      <c r="HK23" s="6" t="n">
        <f aca="false">HK22-HJ8+HK8</f>
        <v>148</v>
      </c>
      <c r="HL23" s="6" t="n">
        <f aca="false">HL22-HK8+HL8</f>
        <v>161</v>
      </c>
      <c r="HM23" s="6" t="n">
        <f aca="false">HM22-HL8+HM8</f>
        <v>119</v>
      </c>
      <c r="HN23" s="6" t="n">
        <f aca="false">HN22-HM8+HN8</f>
        <v>133</v>
      </c>
      <c r="HO23" s="6" t="n">
        <f aca="false">HO22-HN8+HO8</f>
        <v>162</v>
      </c>
      <c r="HP23" s="6" t="n">
        <f aca="false">HP22-HO8+HP8</f>
        <v>223</v>
      </c>
      <c r="HQ23" s="6" t="n">
        <f aca="false">HQ22-HP8+HQ8</f>
        <v>387</v>
      </c>
      <c r="HR23" s="6" t="n">
        <f aca="false">HR22-HQ8+HR8</f>
        <v>328</v>
      </c>
      <c r="HS23" s="6" t="n">
        <f aca="false">HS22-HR8+HS8</f>
        <v>191</v>
      </c>
      <c r="HT23" s="6" t="n">
        <f aca="false">HT22-HS8+HT8</f>
        <v>128</v>
      </c>
      <c r="HU23" s="6" t="n">
        <f aca="false">HU22-HT8+HU8</f>
        <v>67</v>
      </c>
      <c r="HV23" s="6" t="n">
        <f aca="false">HV22-HU8+HV8</f>
        <v>53</v>
      </c>
      <c r="HW23" s="6" t="n">
        <f aca="false">HW22-HV8+HW8</f>
        <v>44</v>
      </c>
      <c r="HX23" s="6" t="n">
        <f aca="false">HX22-HW8+HX8</f>
        <v>72</v>
      </c>
      <c r="HY23" s="6" t="n">
        <f aca="false">HY22-HX8+HY8</f>
        <v>55</v>
      </c>
      <c r="HZ23" s="6" t="n">
        <f aca="false">HZ22-HY8+HZ8</f>
        <v>93</v>
      </c>
      <c r="IA23" s="6" t="n">
        <f aca="false">IA22-HZ8+IA8</f>
        <v>79</v>
      </c>
      <c r="IB23" s="5" t="s">
        <v>20</v>
      </c>
      <c r="IC23" s="3" t="s">
        <v>31</v>
      </c>
      <c r="ID23" s="6" t="n">
        <f aca="false">ID22-IC8+ID8</f>
        <v>123</v>
      </c>
      <c r="IE23" s="6" t="n">
        <f aca="false">IE22-ID8+IE8</f>
        <v>72</v>
      </c>
      <c r="IF23" s="6" t="n">
        <f aca="false">IF22-IE8+IF8</f>
        <v>89</v>
      </c>
      <c r="IG23" s="6" t="n">
        <f aca="false">IG22-IF8+IG8</f>
        <v>94</v>
      </c>
      <c r="IH23" s="6" t="n">
        <f aca="false">IH22-IG8+IH8</f>
        <v>78</v>
      </c>
      <c r="II23" s="6" t="n">
        <f aca="false">II22-IH8+II8</f>
        <v>118</v>
      </c>
      <c r="IJ23" s="6" t="n">
        <f aca="false">IJ22-II8+IJ8</f>
        <v>210</v>
      </c>
      <c r="IK23" s="6" t="n">
        <f aca="false">IK22-IJ8+IK8</f>
        <v>124</v>
      </c>
      <c r="IL23" s="6" t="n">
        <f aca="false">IL22-IK8+IL8</f>
        <v>147</v>
      </c>
      <c r="IM23" s="6" t="n">
        <f aca="false">IM22-IL8+IM8</f>
        <v>261</v>
      </c>
      <c r="IN23" s="6" t="n">
        <f aca="false">IN22-IM8+IN8</f>
        <v>243</v>
      </c>
      <c r="IO23" s="6" t="n">
        <f aca="false">IO22-IN8+IO8</f>
        <v>286</v>
      </c>
      <c r="IP23" s="6" t="n">
        <f aca="false">IP22-IO8+IP8</f>
        <v>254</v>
      </c>
      <c r="IQ23" s="6" t="n">
        <f aca="false">IQ22-IP8+IQ8</f>
        <v>222</v>
      </c>
      <c r="IR23" s="6" t="n">
        <f aca="false">IR22-IQ8+IR8</f>
        <v>149</v>
      </c>
      <c r="IS23" s="6" t="n">
        <f aca="false">IS22-IR8+IS8</f>
        <v>134</v>
      </c>
      <c r="IT23" s="6" t="n">
        <f aca="false">IT22-IS8+IT8</f>
        <v>143</v>
      </c>
      <c r="IU23" s="6" t="n">
        <f aca="false">IU22-IT8+IU8</f>
        <v>186</v>
      </c>
      <c r="IV23" s="6" t="n">
        <f aca="false">IV22-IU8+IV8</f>
        <v>256</v>
      </c>
      <c r="IW23" s="6" t="n">
        <f aca="false">IW22-IV8+IW8</f>
        <v>267</v>
      </c>
      <c r="IX23" s="6" t="n">
        <f aca="false">IX22-IW8+IX8</f>
        <v>306</v>
      </c>
      <c r="IY23" s="6" t="n">
        <f aca="false">IY22-IX8+IY8</f>
        <v>297</v>
      </c>
      <c r="IZ23" s="5" t="s">
        <v>20</v>
      </c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</row>
    <row r="24" customFormat="false" ht="12.8" hidden="false" customHeight="false" outlineLevel="0" collapsed="false">
      <c r="A24" s="3" t="s">
        <v>21</v>
      </c>
      <c r="B24" s="1"/>
      <c r="C24" s="6" t="n">
        <f aca="false">C23-B9+C9</f>
        <v>4183</v>
      </c>
      <c r="D24" s="6" t="n">
        <f aca="false">D23-C9+D9</f>
        <v>3726</v>
      </c>
      <c r="E24" s="6" t="n">
        <f aca="false">E23-D9+E9</f>
        <v>3119</v>
      </c>
      <c r="F24" s="6" t="n">
        <f aca="false">F23-E9+F9</f>
        <v>1951</v>
      </c>
      <c r="G24" s="6" t="n">
        <f aca="false">G23-F9+G9</f>
        <v>2526</v>
      </c>
      <c r="H24" s="6" t="n">
        <f aca="false">H23-G9+H9</f>
        <v>3087</v>
      </c>
      <c r="I24" s="6" t="n">
        <f aca="false">I23-H9+I9</f>
        <v>3599</v>
      </c>
      <c r="J24" s="6" t="n">
        <f aca="false">J23-I9+J9</f>
        <v>3073</v>
      </c>
      <c r="K24" s="6" t="n">
        <f aca="false">K23-J9+K9</f>
        <v>2562</v>
      </c>
      <c r="L24" s="6" t="n">
        <f aca="false">L23-K9+L9</f>
        <v>2541</v>
      </c>
      <c r="M24" s="6" t="n">
        <f aca="false">M23-L9+M9</f>
        <v>2087</v>
      </c>
      <c r="N24" s="6" t="n">
        <f aca="false">N23-M9+N9</f>
        <v>2379</v>
      </c>
      <c r="O24" s="6" t="n">
        <f aca="false">O23-N9+O9</f>
        <v>2139</v>
      </c>
      <c r="P24" s="6" t="n">
        <f aca="false">P23-O9+P9</f>
        <v>1735</v>
      </c>
      <c r="Q24" s="6" t="n">
        <f aca="false">Q23-P9+Q9</f>
        <v>1687</v>
      </c>
      <c r="R24" s="6" t="n">
        <f aca="false">R23-Q9+R9</f>
        <v>1512</v>
      </c>
      <c r="S24" s="6" t="n">
        <f aca="false">S23-R9+S9</f>
        <v>1486</v>
      </c>
      <c r="T24" s="6" t="n">
        <f aca="false">T23-S9+T9</f>
        <v>1564</v>
      </c>
      <c r="U24" s="6" t="n">
        <f aca="false">U23-T9+U9</f>
        <v>1472</v>
      </c>
      <c r="V24" s="6" t="n">
        <f aca="false">V23-U9+V9</f>
        <v>1017</v>
      </c>
      <c r="W24" s="6" t="n">
        <f aca="false">W23-V9+W9</f>
        <v>792</v>
      </c>
      <c r="X24" s="6" t="n">
        <f aca="false">X23-W9+X9</f>
        <v>387</v>
      </c>
      <c r="Y24" s="6" t="n">
        <f aca="false">Y23-X9+Y9</f>
        <v>473</v>
      </c>
      <c r="Z24" s="6" t="n">
        <f aca="false">Z23-Y9+Z9</f>
        <v>459</v>
      </c>
      <c r="AA24" s="6" t="n">
        <f aca="false">AA23-Z9+AA9</f>
        <v>455</v>
      </c>
      <c r="AB24" s="6" t="n">
        <f aca="false">AB23-AA9+AB9</f>
        <v>603</v>
      </c>
      <c r="AC24" s="6" t="n">
        <f aca="false">AC23-AB9+AC9</f>
        <v>717</v>
      </c>
      <c r="AD24" s="6" t="n">
        <f aca="false">AD23-AC9+AD9</f>
        <v>774</v>
      </c>
      <c r="AE24" s="6" t="n">
        <f aca="false">AE23-AD9+AE9</f>
        <v>712</v>
      </c>
      <c r="AF24" s="5" t="s">
        <v>21</v>
      </c>
      <c r="AG24" s="1"/>
      <c r="AH24" s="6" t="n">
        <f aca="false">AH23-AG9+AH9</f>
        <v>2252</v>
      </c>
      <c r="AI24" s="6" t="n">
        <f aca="false">AI23-AH9+AI9</f>
        <v>1850</v>
      </c>
      <c r="AJ24" s="6" t="n">
        <f aca="false">AJ23-AI9+AJ9</f>
        <v>1889</v>
      </c>
      <c r="AK24" s="6" t="n">
        <f aca="false">AK23-AJ9+AK9</f>
        <v>1575</v>
      </c>
      <c r="AL24" s="6" t="n">
        <f aca="false">AL23-AK9+AL9</f>
        <v>2054</v>
      </c>
      <c r="AM24" s="6" t="n">
        <f aca="false">AM23-AL9+AM9</f>
        <v>2361</v>
      </c>
      <c r="AN24" s="6" t="n">
        <f aca="false">AN23-AM9+AN9</f>
        <v>2896</v>
      </c>
      <c r="AO24" s="6" t="n">
        <f aca="false">AO23-AN9+AO9</f>
        <v>3074</v>
      </c>
      <c r="AP24" s="6" t="n">
        <f aca="false">AP23-AO9+AP9</f>
        <v>2941</v>
      </c>
      <c r="AQ24" s="6" t="n">
        <f aca="false">AQ23-AP9+AQ9</f>
        <v>3096</v>
      </c>
      <c r="AR24" s="6" t="n">
        <f aca="false">AR23-AQ9+AR9</f>
        <v>3157</v>
      </c>
      <c r="AS24" s="6" t="n">
        <f aca="false">AS23-AR9+AS9</f>
        <v>3678</v>
      </c>
      <c r="AT24" s="6" t="n">
        <f aca="false">AT23-AS9+AT9</f>
        <v>3867</v>
      </c>
      <c r="AU24" s="6" t="n">
        <f aca="false">AU23-AT9+AU9</f>
        <v>3150</v>
      </c>
      <c r="AV24" s="6" t="n">
        <f aca="false">AV23-AU9+AV9</f>
        <v>3614</v>
      </c>
      <c r="AW24" s="6" t="n">
        <f aca="false">AW23-AV9+AW9</f>
        <v>4017</v>
      </c>
      <c r="AX24" s="6" t="n">
        <f aca="false">AX23-AW9+AX9</f>
        <v>4045</v>
      </c>
      <c r="AY24" s="6" t="n">
        <f aca="false">AY23-AX9+AY9</f>
        <v>3651</v>
      </c>
      <c r="AZ24" s="6" t="n">
        <f aca="false">AZ23-AY9+AZ9</f>
        <v>3626</v>
      </c>
      <c r="BA24" s="6" t="n">
        <f aca="false">BA23-AZ9+BA9</f>
        <v>2677</v>
      </c>
      <c r="BB24" s="6" t="n">
        <f aca="false">BB23-BA9+BB9</f>
        <v>2207</v>
      </c>
      <c r="BC24" s="6" t="n">
        <f aca="false">BC23-BB9+BC9</f>
        <v>1093</v>
      </c>
      <c r="BD24" s="6" t="n">
        <f aca="false">BD23-BC9+BD9</f>
        <v>1513</v>
      </c>
      <c r="BE24" s="6" t="n">
        <f aca="false">BE23-BD9+BE9</f>
        <v>1231</v>
      </c>
      <c r="BF24" s="6" t="n">
        <f aca="false">BF23-BE9+BF9</f>
        <v>1086</v>
      </c>
      <c r="BG24" s="6" t="n">
        <f aca="false">BG23-BF9+BG9</f>
        <v>1604</v>
      </c>
      <c r="BH24" s="6" t="n">
        <f aca="false">BH23-BG9+BH9</f>
        <v>1932</v>
      </c>
      <c r="BI24" s="6" t="n">
        <f aca="false">BI23-BH9+BI9</f>
        <v>1899</v>
      </c>
      <c r="BJ24" s="6" t="n">
        <f aca="false">BJ23-BI9+BJ9</f>
        <v>1620</v>
      </c>
      <c r="BK24" s="5" t="s">
        <v>21</v>
      </c>
      <c r="BL24" s="1"/>
      <c r="BM24" s="6" t="n">
        <f aca="false">BM23-BL9+BM9</f>
        <v>1305</v>
      </c>
      <c r="BN24" s="6" t="n">
        <f aca="false">BN23-BM9+BN9</f>
        <v>1085</v>
      </c>
      <c r="BO24" s="6" t="n">
        <f aca="false">BO23-BN9+BO9</f>
        <v>1033</v>
      </c>
      <c r="BP24" s="6" t="n">
        <f aca="false">BP23-BO9+BP9</f>
        <v>767</v>
      </c>
      <c r="BQ24" s="6" t="n">
        <f aca="false">BQ23-BP9+BQ9</f>
        <v>852</v>
      </c>
      <c r="BR24" s="6" t="n">
        <f aca="false">BR23-BQ9+BR9</f>
        <v>996</v>
      </c>
      <c r="BS24" s="6" t="n">
        <f aca="false">BS23-BR9+BS9</f>
        <v>1184</v>
      </c>
      <c r="BT24" s="6" t="n">
        <f aca="false">BT23-BS9+BT9</f>
        <v>1230</v>
      </c>
      <c r="BU24" s="6" t="n">
        <f aca="false">BU23-BT9+BU9</f>
        <v>1205</v>
      </c>
      <c r="BV24" s="6" t="n">
        <f aca="false">BV23-BU9+BV9</f>
        <v>1328</v>
      </c>
      <c r="BW24" s="6" t="n">
        <f aca="false">BW23-BV9+BW9</f>
        <v>1305</v>
      </c>
      <c r="BX24" s="6" t="n">
        <f aca="false">BX23-BW9+BX9</f>
        <v>1322</v>
      </c>
      <c r="BY24" s="6" t="n">
        <f aca="false">BY23-BX9+BY9</f>
        <v>1246</v>
      </c>
      <c r="BZ24" s="6" t="n">
        <f aca="false">BZ23-BY9+BZ9</f>
        <v>1228</v>
      </c>
      <c r="CA24" s="6" t="n">
        <f aca="false">CA23-BZ9+CA9</f>
        <v>1353</v>
      </c>
      <c r="CB24" s="6" t="n">
        <f aca="false">CB23-CA9+CB9</f>
        <v>1373</v>
      </c>
      <c r="CC24" s="6" t="n">
        <f aca="false">CC23-CB9+CC9</f>
        <v>1610</v>
      </c>
      <c r="CD24" s="6" t="n">
        <f aca="false">CD23-CC9+CD9</f>
        <v>1404</v>
      </c>
      <c r="CE24" s="6" t="n">
        <f aca="false">CE23-CD9+CE9</f>
        <v>1441</v>
      </c>
      <c r="CF24" s="6" t="n">
        <f aca="false">CF23-CE9+CF9</f>
        <v>1001</v>
      </c>
      <c r="CG24" s="6" t="n">
        <f aca="false">CG23-CF9+CG9</f>
        <v>855</v>
      </c>
      <c r="CH24" s="6" t="n">
        <f aca="false">CH23-CG9+CH9</f>
        <v>493</v>
      </c>
      <c r="CI24" s="6" t="n">
        <f aca="false">CI23-CH9+CI9</f>
        <v>652</v>
      </c>
      <c r="CJ24" s="6" t="n">
        <f aca="false">CJ23-CI9+CJ9</f>
        <v>423</v>
      </c>
      <c r="CK24" s="6" t="n">
        <f aca="false">CK23-CJ9+CK9</f>
        <v>470</v>
      </c>
      <c r="CL24" s="6" t="n">
        <f aca="false">CL23-CK9+CL9</f>
        <v>458</v>
      </c>
      <c r="CM24" s="6" t="n">
        <f aca="false">CM23-CL9+CM9</f>
        <v>491</v>
      </c>
      <c r="CN24" s="6" t="n">
        <f aca="false">CN23-CM9+CN9</f>
        <v>440</v>
      </c>
      <c r="CO24" s="6" t="n">
        <f aca="false">CO23-CN9+CO9</f>
        <v>426</v>
      </c>
      <c r="CP24" s="5" t="s">
        <v>21</v>
      </c>
      <c r="CQ24" s="1"/>
      <c r="CR24" s="1"/>
      <c r="CS24" s="6" t="n">
        <f aca="false">CS23-CR9+CS9</f>
        <v>73</v>
      </c>
      <c r="CT24" s="6" t="n">
        <f aca="false">CT23-CS9+CT9</f>
        <v>109</v>
      </c>
      <c r="CU24" s="6" t="n">
        <f aca="false">CU23-CT9+CU9</f>
        <v>169</v>
      </c>
      <c r="CV24" s="6" t="n">
        <f aca="false">CV23-CU9+CV9</f>
        <v>193</v>
      </c>
      <c r="CW24" s="6" t="n">
        <f aca="false">CW23-CV9+CW9</f>
        <v>209</v>
      </c>
      <c r="CX24" s="6" t="n">
        <f aca="false">CX23-CW9+CX9</f>
        <v>184</v>
      </c>
      <c r="CY24" s="6" t="n">
        <f aca="false">CY23-CX9+CY9</f>
        <v>214</v>
      </c>
      <c r="CZ24" s="6" t="n">
        <f aca="false">CZ23-CY9+CZ9</f>
        <v>150</v>
      </c>
      <c r="DA24" s="6" t="n">
        <f aca="false">DA23-CZ9+DA9</f>
        <v>122</v>
      </c>
      <c r="DB24" s="6" t="n">
        <f aca="false">DB23-DA9+DB9</f>
        <v>169</v>
      </c>
      <c r="DC24" s="6" t="n">
        <f aca="false">DC23-DB9+DC9</f>
        <v>153</v>
      </c>
      <c r="DD24" s="6" t="n">
        <f aca="false">DD23-DC9+DD9</f>
        <v>155</v>
      </c>
      <c r="DE24" s="6" t="n">
        <f aca="false">DE23-DD9+DE9</f>
        <v>230</v>
      </c>
      <c r="DF24" s="6" t="n">
        <f aca="false">DF23-DE9+DF9</f>
        <v>188</v>
      </c>
      <c r="DG24" s="6" t="n">
        <f aca="false">DG23-DF9+DG9</f>
        <v>252</v>
      </c>
      <c r="DH24" s="6" t="n">
        <f aca="false">DH23-DG9+DH9</f>
        <v>267</v>
      </c>
      <c r="DI24" s="6" t="n">
        <f aca="false">DI23-DH9+DI9</f>
        <v>275</v>
      </c>
      <c r="DJ24" s="5" t="s">
        <v>21</v>
      </c>
      <c r="DK24" s="1"/>
      <c r="DL24" s="1"/>
      <c r="DM24" s="6" t="n">
        <f aca="false">DM23-DL9+DM9</f>
        <v>113</v>
      </c>
      <c r="DN24" s="6" t="n">
        <f aca="false">DN23-DM9+DN9</f>
        <v>148</v>
      </c>
      <c r="DO24" s="6" t="n">
        <f aca="false">DO23-DN9+DO9</f>
        <v>191</v>
      </c>
      <c r="DP24" s="6" t="n">
        <f aca="false">DP23-DO9+DP9</f>
        <v>204</v>
      </c>
      <c r="DQ24" s="6" t="n">
        <f aca="false">DQ23-DP9+DQ9</f>
        <v>251</v>
      </c>
      <c r="DR24" s="6" t="n">
        <f aca="false">DR23-DQ9+DR9</f>
        <v>227</v>
      </c>
      <c r="DS24" s="6" t="n">
        <f aca="false">DS23-DR9+DS9</f>
        <v>172</v>
      </c>
      <c r="DT24" s="6" t="n">
        <f aca="false">DT23-DS9+DT9</f>
        <v>113</v>
      </c>
      <c r="DU24" s="6" t="n">
        <f aca="false">DU23-DT9+DU9</f>
        <v>132</v>
      </c>
      <c r="DV24" s="6" t="n">
        <f aca="false">DV23-DU9+DV9</f>
        <v>86</v>
      </c>
      <c r="DW24" s="6" t="n">
        <f aca="false">DW23-DV9+DW9</f>
        <v>44</v>
      </c>
      <c r="DX24" s="6" t="n">
        <f aca="false">DX23-DW9+DX9</f>
        <v>43</v>
      </c>
      <c r="DY24" s="6" t="n">
        <f aca="false">DY23-DX9+DY9</f>
        <v>59</v>
      </c>
      <c r="DZ24" s="6" t="n">
        <f aca="false">DZ23-DY9+DZ9</f>
        <v>71</v>
      </c>
      <c r="EA24" s="6" t="n">
        <f aca="false">EA23-DZ9+EA9</f>
        <v>82</v>
      </c>
      <c r="EB24" s="5" t="s">
        <v>21</v>
      </c>
      <c r="EC24" s="1"/>
      <c r="ED24" s="6" t="n">
        <f aca="false">ED23-EC9+ED9</f>
        <v>217</v>
      </c>
      <c r="EE24" s="6" t="n">
        <f aca="false">EE23-ED9+EE9</f>
        <v>379</v>
      </c>
      <c r="EF24" s="6" t="n">
        <f aca="false">EF23-EE9+EF9</f>
        <v>373</v>
      </c>
      <c r="EG24" s="6" t="n">
        <f aca="false">EG23-EF9+EG9</f>
        <v>345</v>
      </c>
      <c r="EH24" s="6" t="n">
        <f aca="false">EH23-EG9+EH9</f>
        <v>339</v>
      </c>
      <c r="EI24" s="6" t="n">
        <f aca="false">EI23-EH9+EI9</f>
        <v>255</v>
      </c>
      <c r="EJ24" s="6" t="n">
        <f aca="false">EJ23-EI9+EJ9</f>
        <v>88</v>
      </c>
      <c r="EK24" s="6" t="n">
        <f aca="false">EK23-EJ9+EK9</f>
        <v>150</v>
      </c>
      <c r="EL24" s="6" t="n">
        <f aca="false">EL23-EK9+EL9</f>
        <v>73</v>
      </c>
      <c r="EM24" s="6" t="n">
        <f aca="false">EM23-EL9+EM9</f>
        <v>87</v>
      </c>
      <c r="EN24" s="6" t="n">
        <f aca="false">EN23-EM9+EN9</f>
        <v>59</v>
      </c>
      <c r="EO24" s="6" t="n">
        <f aca="false">EO23-EN9+EO9</f>
        <v>61</v>
      </c>
      <c r="EP24" s="6" t="n">
        <f aca="false">EP23-EO9+EP9</f>
        <v>75</v>
      </c>
      <c r="EQ24" s="6" t="n">
        <f aca="false">EQ23-EP9+EQ9</f>
        <v>86</v>
      </c>
      <c r="ER24" s="5" t="s">
        <v>21</v>
      </c>
      <c r="ES24" s="1"/>
      <c r="ET24" s="6" t="n">
        <f aca="false">ET23-ES9+ET9</f>
        <v>105</v>
      </c>
      <c r="EU24" s="6" t="n">
        <f aca="false">EU23-ET9+EU9</f>
        <v>50</v>
      </c>
      <c r="EV24" s="6" t="n">
        <f aca="false">EV23-EU9+EV9</f>
        <v>62</v>
      </c>
      <c r="EW24" s="6" t="n">
        <f aca="false">EW23-EV9+EW9</f>
        <v>35</v>
      </c>
      <c r="EX24" s="6" t="n">
        <f aca="false">EX23-EW9+EX9</f>
        <v>40</v>
      </c>
      <c r="EY24" s="6" t="n">
        <f aca="false">EY23-EX9+EY9</f>
        <v>139</v>
      </c>
      <c r="EZ24" s="6" t="n">
        <f aca="false">EZ23-EY9+EZ9</f>
        <v>160</v>
      </c>
      <c r="FA24" s="6" t="n">
        <f aca="false">FA23-EZ9+FA9</f>
        <v>114</v>
      </c>
      <c r="FB24" s="6" t="n">
        <f aca="false">FB23-FA9+FB9</f>
        <v>175</v>
      </c>
      <c r="FC24" s="6" t="n">
        <f aca="false">FC23-FB9+FC9</f>
        <v>185</v>
      </c>
      <c r="FD24" s="6" t="n">
        <f aca="false">FD23-FC9+FD9</f>
        <v>228</v>
      </c>
      <c r="FE24" s="6" t="n">
        <f aca="false">FE23-FD9+FE9</f>
        <v>230</v>
      </c>
      <c r="FF24" s="6" t="n">
        <f aca="false">FF23-FE9+FF9</f>
        <v>261</v>
      </c>
      <c r="FG24" s="6" t="n">
        <f aca="false">FG23-FF9+FG9</f>
        <v>359</v>
      </c>
      <c r="FH24" s="6" t="n">
        <f aca="false">FH23-FG9+FH9</f>
        <v>247</v>
      </c>
      <c r="FI24" s="6" t="n">
        <f aca="false">FI23-FH9+FI9</f>
        <v>290</v>
      </c>
      <c r="FJ24" s="6" t="n">
        <f aca="false">FJ23-FI9+FJ9</f>
        <v>428</v>
      </c>
      <c r="FK24" s="6" t="n">
        <f aca="false">FK23-FJ9+FK9</f>
        <v>455</v>
      </c>
      <c r="FL24" s="6" t="n">
        <f aca="false">FL23-FK9+FL9</f>
        <v>666</v>
      </c>
      <c r="FM24" s="6" t="n">
        <f aca="false">FM23-FL9+FM9</f>
        <v>580</v>
      </c>
      <c r="FN24" s="6" t="n">
        <f aca="false">FN23-FM9+FN9</f>
        <v>408</v>
      </c>
      <c r="FO24" s="6" t="n">
        <f aca="false">FO23-FN9+FO9</f>
        <v>262</v>
      </c>
      <c r="FP24" s="6" t="n">
        <f aca="false">FP23-FO9+FP9</f>
        <v>206</v>
      </c>
      <c r="FQ24" s="6" t="n">
        <f aca="false">FQ23-FP9+FQ9</f>
        <v>185</v>
      </c>
      <c r="FR24" s="6" t="n">
        <f aca="false">FR23-FQ9+FR9</f>
        <v>233</v>
      </c>
      <c r="FS24" s="6" t="n">
        <f aca="false">FS23-FR9+FS9</f>
        <v>345</v>
      </c>
      <c r="FT24" s="6" t="n">
        <f aca="false">FT23-FS9+FT9</f>
        <v>325</v>
      </c>
      <c r="FU24" s="6" t="n">
        <f aca="false">FU23-FT9+FU9</f>
        <v>389</v>
      </c>
      <c r="FV24" s="6" t="n">
        <f aca="false">FV23-FU9+FV9</f>
        <v>349</v>
      </c>
      <c r="FW24" s="5" t="s">
        <v>21</v>
      </c>
      <c r="FX24" s="1"/>
      <c r="FY24" s="6" t="n">
        <f aca="false">FY23-FX9+FY9</f>
        <v>7845</v>
      </c>
      <c r="FZ24" s="6" t="n">
        <f aca="false">FZ23-FY9+FZ9</f>
        <v>6711</v>
      </c>
      <c r="GA24" s="6" t="n">
        <f aca="false">GA23-FZ9+GA9</f>
        <v>6103</v>
      </c>
      <c r="GB24" s="6" t="n">
        <f aca="false">GB23-GA9+GB9</f>
        <v>4328</v>
      </c>
      <c r="GC24" s="6" t="n">
        <f aca="false">GC23-GB9+GC9</f>
        <v>5472</v>
      </c>
      <c r="GD24" s="6" t="n">
        <f aca="false">GD23-GC9+GD9</f>
        <v>6583</v>
      </c>
      <c r="GE24" s="6" t="n">
        <f aca="false">GE23-GD9+GE9</f>
        <v>7839</v>
      </c>
      <c r="GF24" s="6" t="n">
        <f aca="false">GF23-GE9+GF9</f>
        <v>7491</v>
      </c>
      <c r="GG24" s="6" t="n">
        <f aca="false">GG23-GF9+GG9</f>
        <v>6883</v>
      </c>
      <c r="GH24" s="6" t="n">
        <f aca="false">GH23-GG9+GH9</f>
        <v>7150</v>
      </c>
      <c r="GI24" s="6" t="n">
        <f aca="false">GI23-GH9+GI9</f>
        <v>6777</v>
      </c>
      <c r="GJ24" s="6" t="n">
        <f aca="false">GJ23-GI9+GJ9</f>
        <v>7609</v>
      </c>
      <c r="GK24" s="6" t="n">
        <f aca="false">GK23-GJ9+GK9</f>
        <v>7586</v>
      </c>
      <c r="GL24" s="6" t="n">
        <f aca="false">FG24+DL24+CT24+BZ24+AU24+P24</f>
        <v>6581</v>
      </c>
      <c r="GM24" s="6" t="n">
        <f aca="false">FH24+DM24+CU24+CA24+AV24+Q24+EC24</f>
        <v>7183</v>
      </c>
      <c r="GN24" s="6" t="n">
        <f aca="false">FI24+DN24+CV24+CB24+AW24+R24+ED24</f>
        <v>7750</v>
      </c>
      <c r="GO24" s="6" t="n">
        <f aca="false">FJ24+DO24+CW24+CC24+AX24+S24+EE24</f>
        <v>8348</v>
      </c>
      <c r="GP24" s="6" t="n">
        <f aca="false">FK24+DP24+CX24+CD24+AY24+T24+EF24</f>
        <v>7835</v>
      </c>
      <c r="GQ24" s="6" t="n">
        <f aca="false">FL24+DQ24+CY24+CE24+AZ24+U24+EG24</f>
        <v>8015</v>
      </c>
      <c r="GR24" s="6" t="n">
        <f aca="false">FM24+DR24+CZ24+CF24+BA24+V24+EH24</f>
        <v>5991</v>
      </c>
      <c r="GS24" s="6" t="n">
        <f aca="false">FN24+DS24+DA24+CG24+BB24+W24+EI24</f>
        <v>4811</v>
      </c>
      <c r="GT24" s="6" t="n">
        <f aca="false">FO24+DT24+DB24+CH24+BC24+X24+EJ24</f>
        <v>2605</v>
      </c>
      <c r="GU24" s="6" t="n">
        <f aca="false">FP24+DU24+DC24+CI24+BD24+Y24+EK24</f>
        <v>3279</v>
      </c>
      <c r="GV24" s="6" t="n">
        <f aca="false">Z24+BE24+CJ24+DD24+DV24+EL24+FQ24</f>
        <v>2612</v>
      </c>
      <c r="GW24" s="6" t="n">
        <f aca="false">AA24+BF24+CK24+DE24+DW24+EM24+FR24</f>
        <v>2605</v>
      </c>
      <c r="GX24" s="6" t="n">
        <f aca="false">AB24+BG24+CL24+DF24+DX24+EN24+FS24</f>
        <v>3300</v>
      </c>
      <c r="GY24" s="6" t="n">
        <f aca="false">AC24+BH24+CM24+DG24+DY24+EO24+FT24</f>
        <v>3837</v>
      </c>
      <c r="GZ24" s="6" t="n">
        <f aca="false">AD24+BI24+CN24+DH24+DZ24+EP24+FU24</f>
        <v>3915</v>
      </c>
      <c r="HA24" s="6" t="n">
        <f aca="false">AE24+BJ24+CO24+DI24+EA24+EQ24+FV24</f>
        <v>3550</v>
      </c>
      <c r="HB24" s="9" t="n">
        <f aca="false">(GZ24-GZ23)/(GZ23+0.01)*100</f>
        <v>0.461892579182501</v>
      </c>
      <c r="HC24" s="9" t="n">
        <f aca="false">(GZ24-GY24)/(GY24+0.01)*100</f>
        <v>2.03283285683384</v>
      </c>
      <c r="HD24" s="5" t="s">
        <v>21</v>
      </c>
      <c r="HE24" s="6" t="n">
        <f aca="false">HE23+HE9</f>
        <v>44</v>
      </c>
      <c r="HF24" s="6" t="n">
        <f aca="false">HF23-HE9+HF9</f>
        <v>92</v>
      </c>
      <c r="HG24" s="6" t="n">
        <f aca="false">HG23-HF9+HG9</f>
        <v>111</v>
      </c>
      <c r="HH24" s="6" t="n">
        <f aca="false">HH23-HG9+HH9</f>
        <v>92</v>
      </c>
      <c r="HI24" s="6" t="n">
        <f aca="false">HI23-HH9+HI9</f>
        <v>130</v>
      </c>
      <c r="HJ24" s="6" t="n">
        <f aca="false">HJ23-HI9+HJ9</f>
        <v>150</v>
      </c>
      <c r="HK24" s="6" t="n">
        <f aca="false">HK23-HJ9+HK9</f>
        <v>136</v>
      </c>
      <c r="HL24" s="6" t="n">
        <f aca="false">HL23-HK9+HL9</f>
        <v>156</v>
      </c>
      <c r="HM24" s="6" t="n">
        <f aca="false">HM23-HL9+HM9</f>
        <v>120</v>
      </c>
      <c r="HN24" s="6" t="n">
        <f aca="false">HN23-HM9+HN9</f>
        <v>135</v>
      </c>
      <c r="HO24" s="6" t="n">
        <f aca="false">HO23-HN9+HO9</f>
        <v>188</v>
      </c>
      <c r="HP24" s="6" t="n">
        <f aca="false">HP23-HO9+HP9</f>
        <v>215</v>
      </c>
      <c r="HQ24" s="6" t="n">
        <f aca="false">HQ23-HP9+HQ9</f>
        <v>378</v>
      </c>
      <c r="HR24" s="6" t="n">
        <f aca="false">HR23-HQ9+HR9</f>
        <v>329</v>
      </c>
      <c r="HS24" s="6" t="n">
        <f aca="false">HS23-HR9+HS9</f>
        <v>196</v>
      </c>
      <c r="HT24" s="6" t="n">
        <f aca="false">HT23-HS9+HT9</f>
        <v>107</v>
      </c>
      <c r="HU24" s="6" t="n">
        <f aca="false">HU23-HT9+HU9</f>
        <v>73</v>
      </c>
      <c r="HV24" s="6" t="n">
        <f aca="false">HV23-HU9+HV9</f>
        <v>46</v>
      </c>
      <c r="HW24" s="6" t="n">
        <f aca="false">HW23-HV9+HW9</f>
        <v>42</v>
      </c>
      <c r="HX24" s="6" t="n">
        <f aca="false">HX23-HW9+HX9</f>
        <v>79</v>
      </c>
      <c r="HY24" s="6" t="n">
        <f aca="false">HY23-HX9+HY9</f>
        <v>61</v>
      </c>
      <c r="HZ24" s="6" t="n">
        <f aca="false">HZ23-HY9+HZ9</f>
        <v>84</v>
      </c>
      <c r="IA24" s="6" t="n">
        <f aca="false">IA23-HZ9+IA9</f>
        <v>75</v>
      </c>
      <c r="IB24" s="5" t="s">
        <v>21</v>
      </c>
      <c r="IC24" s="3" t="s">
        <v>31</v>
      </c>
      <c r="ID24" s="6" t="n">
        <f aca="false">ID23-IC9+ID9</f>
        <v>112</v>
      </c>
      <c r="IE24" s="6" t="n">
        <f aca="false">IE23-ID9+IE9</f>
        <v>64</v>
      </c>
      <c r="IF24" s="6" t="n">
        <f aca="false">IF23-IE9+IF9</f>
        <v>93</v>
      </c>
      <c r="IG24" s="6" t="n">
        <f aca="false">IG23-IF9+IG9</f>
        <v>98</v>
      </c>
      <c r="IH24" s="6" t="n">
        <f aca="false">IH23-IG9+IH9</f>
        <v>80</v>
      </c>
      <c r="II24" s="6" t="n">
        <f aca="false">II23-IH9+II9</f>
        <v>125</v>
      </c>
      <c r="IJ24" s="6" t="n">
        <f aca="false">IJ23-II9+IJ9</f>
        <v>203</v>
      </c>
      <c r="IK24" s="6" t="n">
        <f aca="false">IK23-IJ9+IK9</f>
        <v>127</v>
      </c>
      <c r="IL24" s="6" t="n">
        <f aca="false">IL23-IK9+IL9</f>
        <v>155</v>
      </c>
      <c r="IM24" s="6" t="n">
        <f aca="false">IM23-IL9+IM9</f>
        <v>265</v>
      </c>
      <c r="IN24" s="6" t="n">
        <f aca="false">IN23-IM9+IN9</f>
        <v>240</v>
      </c>
      <c r="IO24" s="6" t="n">
        <f aca="false">IO23-IN9+IO9</f>
        <v>288</v>
      </c>
      <c r="IP24" s="6" t="n">
        <f aca="false">IP23-IO9+IP9</f>
        <v>251</v>
      </c>
      <c r="IQ24" s="6" t="n">
        <f aca="false">IQ23-IP9+IQ9</f>
        <v>212</v>
      </c>
      <c r="IR24" s="6" t="n">
        <f aca="false">IR23-IQ9+IR9</f>
        <v>155</v>
      </c>
      <c r="IS24" s="6" t="n">
        <f aca="false">IS23-IR9+IS9</f>
        <v>133</v>
      </c>
      <c r="IT24" s="6" t="n">
        <f aca="false">IT23-IS9+IT9</f>
        <v>139</v>
      </c>
      <c r="IU24" s="6" t="n">
        <f aca="false">IU23-IT9+IU9</f>
        <v>191</v>
      </c>
      <c r="IV24" s="6" t="n">
        <f aca="false">IV23-IU9+IV9</f>
        <v>266</v>
      </c>
      <c r="IW24" s="6" t="n">
        <f aca="false">IW23-IV9+IW9</f>
        <v>264</v>
      </c>
      <c r="IX24" s="6" t="n">
        <f aca="false">IX23-IW9+IX9</f>
        <v>305</v>
      </c>
      <c r="IY24" s="6" t="n">
        <f aca="false">IY23-IX9+IY9</f>
        <v>274</v>
      </c>
      <c r="IZ24" s="5" t="s">
        <v>21</v>
      </c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</row>
    <row r="25" customFormat="false" ht="12.8" hidden="false" customHeight="false" outlineLevel="0" collapsed="false">
      <c r="A25" s="3" t="s">
        <v>22</v>
      </c>
      <c r="B25" s="1"/>
      <c r="C25" s="6" t="n">
        <f aca="false">C24-B10+C10</f>
        <v>4260</v>
      </c>
      <c r="D25" s="6" t="n">
        <f aca="false">D24-C10+D10</f>
        <v>3645</v>
      </c>
      <c r="E25" s="6" t="n">
        <f aca="false">E24-D10+E10</f>
        <v>3003</v>
      </c>
      <c r="F25" s="6" t="n">
        <f aca="false">F24-E10+F10</f>
        <v>1916</v>
      </c>
      <c r="G25" s="6" t="n">
        <f aca="false">G24-F10+G10</f>
        <v>2651</v>
      </c>
      <c r="H25" s="6" t="n">
        <f aca="false">H24-G10+H10</f>
        <v>3074</v>
      </c>
      <c r="I25" s="6" t="n">
        <f aca="false">I24-H10+I10</f>
        <v>3547</v>
      </c>
      <c r="J25" s="6" t="n">
        <f aca="false">J24-I10+J10</f>
        <v>2999</v>
      </c>
      <c r="K25" s="6" t="n">
        <f aca="false">K24-J10+K10</f>
        <v>2660</v>
      </c>
      <c r="L25" s="6" t="n">
        <f aca="false">L24-K10+L10</f>
        <v>2479</v>
      </c>
      <c r="M25" s="6" t="n">
        <f aca="false">M24-L10+M10</f>
        <v>2085</v>
      </c>
      <c r="N25" s="6" t="n">
        <f aca="false">N24-M10+N10</f>
        <v>2383</v>
      </c>
      <c r="O25" s="6" t="n">
        <f aca="false">O24-N10+O10</f>
        <v>2100</v>
      </c>
      <c r="P25" s="6" t="n">
        <f aca="false">P24-O10+P10</f>
        <v>1695</v>
      </c>
      <c r="Q25" s="6" t="n">
        <f aca="false">Q24-P10+Q10</f>
        <v>1664</v>
      </c>
      <c r="R25" s="6" t="n">
        <f aca="false">R24-Q10+R10</f>
        <v>1501</v>
      </c>
      <c r="S25" s="6" t="n">
        <f aca="false">S24-R10+S10</f>
        <v>1503</v>
      </c>
      <c r="T25" s="6" t="n">
        <f aca="false">T24-S10+T10</f>
        <v>1585</v>
      </c>
      <c r="U25" s="6" t="n">
        <f aca="false">U24-T10+U10</f>
        <v>1419</v>
      </c>
      <c r="V25" s="6" t="n">
        <f aca="false">V24-U10+V10</f>
        <v>1007</v>
      </c>
      <c r="W25" s="6" t="n">
        <f aca="false">W24-V10+W10</f>
        <v>744</v>
      </c>
      <c r="X25" s="6" t="n">
        <f aca="false">X24-W10+X10</f>
        <v>382</v>
      </c>
      <c r="Y25" s="6" t="n">
        <f aca="false">Y24-X10+Y10</f>
        <v>472</v>
      </c>
      <c r="Z25" s="6" t="n">
        <f aca="false">Z24-Y10+Z10</f>
        <v>459</v>
      </c>
      <c r="AA25" s="6" t="n">
        <f aca="false">AA24-Z10+AA10</f>
        <v>466</v>
      </c>
      <c r="AB25" s="6" t="n">
        <f aca="false">AB24-AA10+AB10</f>
        <v>618</v>
      </c>
      <c r="AC25" s="6" t="n">
        <f aca="false">AC24-AB10+AC10</f>
        <v>708</v>
      </c>
      <c r="AD25" s="6" t="n">
        <f aca="false">AD24-AC10+AD10</f>
        <v>778</v>
      </c>
      <c r="AE25" s="6" t="n">
        <f aca="false">AE24-AD10+AE10</f>
        <v>651</v>
      </c>
      <c r="AF25" s="5" t="s">
        <v>22</v>
      </c>
      <c r="AG25" s="1"/>
      <c r="AH25" s="6" t="n">
        <f aca="false">AH24-AG10+AH10</f>
        <v>2161</v>
      </c>
      <c r="AI25" s="6" t="n">
        <f aca="false">AI24-AH10+AI10</f>
        <v>1844</v>
      </c>
      <c r="AJ25" s="6" t="n">
        <f aca="false">AJ24-AI10+AJ10</f>
        <v>1891</v>
      </c>
      <c r="AK25" s="6" t="n">
        <f aca="false">AK24-AJ10+AK10</f>
        <v>1609</v>
      </c>
      <c r="AL25" s="6" t="n">
        <f aca="false">AL24-AK10+AL10</f>
        <v>2108</v>
      </c>
      <c r="AM25" s="6" t="n">
        <f aca="false">AM24-AL10+AM10</f>
        <v>2337</v>
      </c>
      <c r="AN25" s="6" t="n">
        <f aca="false">AN24-AM10+AN10</f>
        <v>2960</v>
      </c>
      <c r="AO25" s="6" t="n">
        <f aca="false">AO24-AN10+AO10</f>
        <v>3077</v>
      </c>
      <c r="AP25" s="6" t="n">
        <f aca="false">AP24-AO10+AP10</f>
        <v>3012</v>
      </c>
      <c r="AQ25" s="6" t="n">
        <f aca="false">AQ24-AP10+AQ10</f>
        <v>3068</v>
      </c>
      <c r="AR25" s="6" t="n">
        <f aca="false">AR24-AQ10+AR10</f>
        <v>3149</v>
      </c>
      <c r="AS25" s="6" t="n">
        <f aca="false">AS24-AR10+AS10</f>
        <v>3790</v>
      </c>
      <c r="AT25" s="6" t="n">
        <f aca="false">AT24-AS10+AT10</f>
        <v>3706</v>
      </c>
      <c r="AU25" s="6" t="n">
        <f aca="false">AU24-AT10+AU10</f>
        <v>3215</v>
      </c>
      <c r="AV25" s="6" t="n">
        <f aca="false">AV24-AU10+AV10</f>
        <v>3679</v>
      </c>
      <c r="AW25" s="6" t="n">
        <f aca="false">AW24-AV10+AW10</f>
        <v>3988</v>
      </c>
      <c r="AX25" s="6" t="n">
        <f aca="false">AX24-AW10+AX10</f>
        <v>4054</v>
      </c>
      <c r="AY25" s="6" t="n">
        <f aca="false">AY24-AX10+AY10</f>
        <v>3640</v>
      </c>
      <c r="AZ25" s="6" t="n">
        <f aca="false">AZ24-AY10+AZ10</f>
        <v>3443</v>
      </c>
      <c r="BA25" s="6" t="n">
        <f aca="false">BA24-AZ10+BA10</f>
        <v>2766</v>
      </c>
      <c r="BB25" s="6" t="n">
        <f aca="false">BB24-BA10+BB10</f>
        <v>2058</v>
      </c>
      <c r="BC25" s="6" t="n">
        <f aca="false">BC24-BB10+BC10</f>
        <v>1084</v>
      </c>
      <c r="BD25" s="6" t="n">
        <f aca="false">BD24-BC10+BD10</f>
        <v>1516</v>
      </c>
      <c r="BE25" s="6" t="n">
        <f aca="false">BE24-BD10+BE10</f>
        <v>1203</v>
      </c>
      <c r="BF25" s="6" t="n">
        <f aca="false">BF24-BE10+BF10</f>
        <v>1080</v>
      </c>
      <c r="BG25" s="6" t="n">
        <f aca="false">BG24-BF10+BG10</f>
        <v>1662</v>
      </c>
      <c r="BH25" s="6" t="n">
        <f aca="false">BH24-BG10+BH10</f>
        <v>1915</v>
      </c>
      <c r="BI25" s="6" t="n">
        <f aca="false">BI24-BH10+BI10</f>
        <v>1942</v>
      </c>
      <c r="BJ25" s="6" t="n">
        <f aca="false">BJ24-BI10+BJ10</f>
        <v>1430</v>
      </c>
      <c r="BK25" s="5" t="s">
        <v>22</v>
      </c>
      <c r="BL25" s="1"/>
      <c r="BM25" s="6" t="n">
        <f aca="false">BM24-BL10+BM10</f>
        <v>1218</v>
      </c>
      <c r="BN25" s="6" t="n">
        <f aca="false">BN24-BM10+BN10</f>
        <v>1141</v>
      </c>
      <c r="BO25" s="6" t="n">
        <f aca="false">BO24-BN10+BO10</f>
        <v>1036</v>
      </c>
      <c r="BP25" s="6" t="n">
        <f aca="false">BP24-BO10+BP10</f>
        <v>760</v>
      </c>
      <c r="BQ25" s="6" t="n">
        <f aca="false">BQ24-BP10+BQ10</f>
        <v>878</v>
      </c>
      <c r="BR25" s="6" t="n">
        <f aca="false">BR24-BQ10+BR10</f>
        <v>998</v>
      </c>
      <c r="BS25" s="6" t="n">
        <f aca="false">BS24-BR10+BS10</f>
        <v>1201</v>
      </c>
      <c r="BT25" s="6" t="n">
        <f aca="false">BT24-BS10+BT10</f>
        <v>1188</v>
      </c>
      <c r="BU25" s="6" t="n">
        <f aca="false">BU24-BT10+BU10</f>
        <v>1275</v>
      </c>
      <c r="BV25" s="6" t="n">
        <f aca="false">BV24-BU10+BV10</f>
        <v>1292</v>
      </c>
      <c r="BW25" s="6" t="n">
        <f aca="false">BW24-BV10+BW10</f>
        <v>1313</v>
      </c>
      <c r="BX25" s="6" t="n">
        <f aca="false">BX24-BW10+BX10</f>
        <v>1337</v>
      </c>
      <c r="BY25" s="6" t="n">
        <f aca="false">BY24-BX10+BY10</f>
        <v>1196</v>
      </c>
      <c r="BZ25" s="6" t="n">
        <f aca="false">BZ24-BY10+BZ10</f>
        <v>1279</v>
      </c>
      <c r="CA25" s="6" t="n">
        <f aca="false">CA24-BZ10+CA10</f>
        <v>1353</v>
      </c>
      <c r="CB25" s="6" t="n">
        <f aca="false">CB24-CA10+CB10</f>
        <v>1367</v>
      </c>
      <c r="CC25" s="6" t="n">
        <f aca="false">CC24-CB10+CC10</f>
        <v>1650</v>
      </c>
      <c r="CD25" s="6" t="n">
        <f aca="false">CD24-CC10+CD10</f>
        <v>1389</v>
      </c>
      <c r="CE25" s="6" t="n">
        <f aca="false">CE24-CD10+CE10</f>
        <v>1402</v>
      </c>
      <c r="CF25" s="6" t="n">
        <f aca="false">CF24-CE10+CF10</f>
        <v>970</v>
      </c>
      <c r="CG25" s="6" t="n">
        <f aca="false">CG24-CF10+CG10</f>
        <v>831</v>
      </c>
      <c r="CH25" s="6" t="n">
        <f aca="false">CH24-CG10+CH10</f>
        <v>478</v>
      </c>
      <c r="CI25" s="6" t="n">
        <f aca="false">CI24-CH10+CI10</f>
        <v>662</v>
      </c>
      <c r="CJ25" s="6" t="n">
        <f aca="false">CJ24-CI10+CJ10</f>
        <v>395</v>
      </c>
      <c r="CK25" s="6" t="n">
        <f aca="false">CK24-CJ10+CK10</f>
        <v>474</v>
      </c>
      <c r="CL25" s="6" t="n">
        <f aca="false">CL24-CK10+CL10</f>
        <v>480</v>
      </c>
      <c r="CM25" s="6" t="n">
        <f aca="false">CM24-CL10+CM10</f>
        <v>469</v>
      </c>
      <c r="CN25" s="6" t="n">
        <f aca="false">CN24-CM10+CN10</f>
        <v>469</v>
      </c>
      <c r="CO25" s="6" t="n">
        <f aca="false">CO24-CN10+CO10</f>
        <v>362</v>
      </c>
      <c r="CP25" s="5" t="s">
        <v>22</v>
      </c>
      <c r="CQ25" s="1"/>
      <c r="CR25" s="1"/>
      <c r="CS25" s="6" t="n">
        <f aca="false">CS24-CR10+CS10</f>
        <v>80</v>
      </c>
      <c r="CT25" s="6" t="n">
        <f aca="false">CT24-CS10+CT10</f>
        <v>119</v>
      </c>
      <c r="CU25" s="6" t="n">
        <f aca="false">CU24-CT10+CU10</f>
        <v>172</v>
      </c>
      <c r="CV25" s="6" t="n">
        <f aca="false">CV24-CU10+CV10</f>
        <v>189</v>
      </c>
      <c r="CW25" s="6" t="n">
        <f aca="false">CW24-CV10+CW10</f>
        <v>220</v>
      </c>
      <c r="CX25" s="6" t="n">
        <f aca="false">CX24-CW10+CX10</f>
        <v>181</v>
      </c>
      <c r="CY25" s="6" t="n">
        <f aca="false">CY24-CX10+CY10</f>
        <v>204</v>
      </c>
      <c r="CZ25" s="6" t="n">
        <f aca="false">CZ24-CY10+CZ10</f>
        <v>144</v>
      </c>
      <c r="DA25" s="6" t="n">
        <f aca="false">DA24-CZ10+DA10</f>
        <v>119</v>
      </c>
      <c r="DB25" s="6" t="n">
        <f aca="false">DB24-DA10+DB10</f>
        <v>173</v>
      </c>
      <c r="DC25" s="6" t="n">
        <f aca="false">DC24-DB10+DC10</f>
        <v>162</v>
      </c>
      <c r="DD25" s="6" t="n">
        <f aca="false">DD24-DC10+DD10</f>
        <v>154</v>
      </c>
      <c r="DE25" s="6" t="n">
        <f aca="false">DE24-DD10+DE10</f>
        <v>228</v>
      </c>
      <c r="DF25" s="6" t="n">
        <f aca="false">DF24-DE10+DF10</f>
        <v>190</v>
      </c>
      <c r="DG25" s="6" t="n">
        <f aca="false">DG24-DF10+DG10</f>
        <v>250</v>
      </c>
      <c r="DH25" s="6" t="n">
        <f aca="false">DH24-DG10+DH10</f>
        <v>275</v>
      </c>
      <c r="DI25" s="6" t="n">
        <f aca="false">DI24-DH10+DI10</f>
        <v>252</v>
      </c>
      <c r="DJ25" s="5" t="s">
        <v>22</v>
      </c>
      <c r="DK25" s="1"/>
      <c r="DL25" s="1"/>
      <c r="DM25" s="6" t="n">
        <f aca="false">DM24-DL10+DM10</f>
        <v>123</v>
      </c>
      <c r="DN25" s="6" t="n">
        <f aca="false">DN24-DM10+DN10</f>
        <v>156</v>
      </c>
      <c r="DO25" s="6" t="n">
        <f aca="false">DO24-DN10+DO10</f>
        <v>195</v>
      </c>
      <c r="DP25" s="6" t="n">
        <f aca="false">DP24-DO10+DP10</f>
        <v>188</v>
      </c>
      <c r="DQ25" s="6" t="n">
        <f aca="false">DQ24-DP10+DQ10</f>
        <v>278</v>
      </c>
      <c r="DR25" s="6" t="n">
        <f aca="false">DR24-DQ10+DR10</f>
        <v>213</v>
      </c>
      <c r="DS25" s="6" t="n">
        <f aca="false">DS24-DR10+DS10</f>
        <v>171</v>
      </c>
      <c r="DT25" s="6" t="n">
        <f aca="false">DT24-DS10+DT10</f>
        <v>98</v>
      </c>
      <c r="DU25" s="6" t="n">
        <f aca="false">DU24-DT10+DU10</f>
        <v>142</v>
      </c>
      <c r="DV25" s="6" t="n">
        <f aca="false">DV24-DU10+DV10</f>
        <v>77</v>
      </c>
      <c r="DW25" s="6" t="n">
        <f aca="false">DW24-DV10+DW10</f>
        <v>42</v>
      </c>
      <c r="DX25" s="6" t="n">
        <f aca="false">DX24-DW10+DX10</f>
        <v>46</v>
      </c>
      <c r="DY25" s="6" t="n">
        <f aca="false">DY24-DX10+DY10</f>
        <v>60</v>
      </c>
      <c r="DZ25" s="6" t="n">
        <f aca="false">DZ24-DY10+DZ10</f>
        <v>70</v>
      </c>
      <c r="EA25" s="6" t="n">
        <f aca="false">EA24-DZ10+EA10</f>
        <v>77</v>
      </c>
      <c r="EB25" s="5" t="s">
        <v>22</v>
      </c>
      <c r="EC25" s="1"/>
      <c r="ED25" s="6" t="n">
        <f aca="false">ED24-EC10+ED10</f>
        <v>251</v>
      </c>
      <c r="EE25" s="6" t="n">
        <f aca="false">EE24-ED10+EE10</f>
        <v>402</v>
      </c>
      <c r="EF25" s="6" t="n">
        <f aca="false">EF24-EE10+EF10</f>
        <v>357</v>
      </c>
      <c r="EG25" s="6" t="n">
        <f aca="false">EG24-EF10+EG10</f>
        <v>359</v>
      </c>
      <c r="EH25" s="6" t="n">
        <f aca="false">EH24-EG10+EH10</f>
        <v>312</v>
      </c>
      <c r="EI25" s="6" t="n">
        <f aca="false">EI24-EH10+EI10</f>
        <v>238</v>
      </c>
      <c r="EJ25" s="6" t="n">
        <f aca="false">EJ24-EI10+EJ10</f>
        <v>85</v>
      </c>
      <c r="EK25" s="6" t="n">
        <f aca="false">EK24-EJ10+EK10</f>
        <v>159</v>
      </c>
      <c r="EL25" s="6" t="n">
        <f aca="false">EL24-EK10+EL10</f>
        <v>68</v>
      </c>
      <c r="EM25" s="6" t="n">
        <f aca="false">EM24-EL10+EM10</f>
        <v>78</v>
      </c>
      <c r="EN25" s="6" t="n">
        <f aca="false">EN24-EM10+EN10</f>
        <v>60</v>
      </c>
      <c r="EO25" s="6" t="n">
        <f aca="false">EO24-EN10+EO10</f>
        <v>69</v>
      </c>
      <c r="EP25" s="6" t="n">
        <f aca="false">EP24-EO10+EP10</f>
        <v>71</v>
      </c>
      <c r="EQ25" s="6" t="n">
        <f aca="false">EQ24-EP10+EQ10</f>
        <v>78</v>
      </c>
      <c r="ER25" s="5" t="s">
        <v>22</v>
      </c>
      <c r="ES25" s="1"/>
      <c r="ET25" s="6" t="n">
        <f aca="false">ET24-ES10+ET10</f>
        <v>103</v>
      </c>
      <c r="EU25" s="6" t="n">
        <f aca="false">EU24-ET10+EU10</f>
        <v>51</v>
      </c>
      <c r="EV25" s="6" t="n">
        <f aca="false">EV24-EU10+EV10</f>
        <v>61</v>
      </c>
      <c r="EW25" s="6" t="n">
        <f aca="false">EW24-EV10+EW10</f>
        <v>32</v>
      </c>
      <c r="EX25" s="6" t="n">
        <f aca="false">EX24-EW10+EX10</f>
        <v>53</v>
      </c>
      <c r="EY25" s="6" t="n">
        <f aca="false">EY24-EX10+EY10</f>
        <v>143</v>
      </c>
      <c r="EZ25" s="6" t="n">
        <f aca="false">EZ24-EY10+EZ10</f>
        <v>156</v>
      </c>
      <c r="FA25" s="6" t="n">
        <f aca="false">FA24-EZ10+FA10</f>
        <v>104</v>
      </c>
      <c r="FB25" s="6" t="n">
        <f aca="false">FB24-FA10+FB10</f>
        <v>193</v>
      </c>
      <c r="FC25" s="6" t="n">
        <f aca="false">FC24-FB10+FC10</f>
        <v>184</v>
      </c>
      <c r="FD25" s="6" t="n">
        <f aca="false">FD24-FC10+FD10</f>
        <v>224</v>
      </c>
      <c r="FE25" s="6" t="n">
        <f aca="false">FE24-FD10+FE10</f>
        <v>241</v>
      </c>
      <c r="FF25" s="6" t="n">
        <f aca="false">FF24-FE10+FF10</f>
        <v>275</v>
      </c>
      <c r="FG25" s="6" t="n">
        <f aca="false">FG24-FF10+FG10</f>
        <v>337</v>
      </c>
      <c r="FH25" s="6" t="n">
        <f aca="false">FH24-FG10+FH10</f>
        <v>250</v>
      </c>
      <c r="FI25" s="6" t="n">
        <f aca="false">FI24-FH10+FI10</f>
        <v>296</v>
      </c>
      <c r="FJ25" s="6" t="n">
        <f aca="false">FJ24-FI10+FJ10</f>
        <v>432</v>
      </c>
      <c r="FK25" s="6" t="n">
        <f aca="false">FK24-FJ10+FK10</f>
        <v>484</v>
      </c>
      <c r="FL25" s="6" t="n">
        <f aca="false">FL24-FK10+FL10</f>
        <v>678</v>
      </c>
      <c r="FM25" s="6" t="n">
        <f aca="false">FM24-FL10+FM10</f>
        <v>545</v>
      </c>
      <c r="FN25" s="6" t="n">
        <f aca="false">FN24-FM10+FN10</f>
        <v>395</v>
      </c>
      <c r="FO25" s="6" t="n">
        <f aca="false">FO24-FN10+FO10</f>
        <v>263</v>
      </c>
      <c r="FP25" s="6" t="n">
        <f aca="false">FP24-FO10+FP10</f>
        <v>207</v>
      </c>
      <c r="FQ25" s="6" t="n">
        <f aca="false">FQ24-FP10+FQ10</f>
        <v>173</v>
      </c>
      <c r="FR25" s="6" t="n">
        <f aca="false">FR24-FQ10+FR10</f>
        <v>234</v>
      </c>
      <c r="FS25" s="6" t="n">
        <f aca="false">FS24-FR10+FS10</f>
        <v>364</v>
      </c>
      <c r="FT25" s="6" t="n">
        <f aca="false">FT24-FS10+FT10</f>
        <v>313</v>
      </c>
      <c r="FU25" s="6" t="n">
        <f aca="false">FU24-FT10+FU10</f>
        <v>415</v>
      </c>
      <c r="FV25" s="6" t="n">
        <f aca="false">FV24-FU10+FV10</f>
        <v>300</v>
      </c>
      <c r="FW25" s="5" t="s">
        <v>22</v>
      </c>
      <c r="FX25" s="1"/>
      <c r="FY25" s="6" t="n">
        <f aca="false">FY24-FX10+FY10</f>
        <v>7742</v>
      </c>
      <c r="FZ25" s="6" t="n">
        <f aca="false">FZ24-FY10+FZ10</f>
        <v>6681</v>
      </c>
      <c r="GA25" s="6" t="n">
        <f aca="false">GA24-FZ10+GA10</f>
        <v>5991</v>
      </c>
      <c r="GB25" s="6" t="n">
        <f aca="false">GB24-GA10+GB10</f>
        <v>4317</v>
      </c>
      <c r="GC25" s="6" t="n">
        <f aca="false">GC24-GB10+GC10</f>
        <v>5690</v>
      </c>
      <c r="GD25" s="6" t="n">
        <f aca="false">GD24-GC10+GD10</f>
        <v>6552</v>
      </c>
      <c r="GE25" s="6" t="n">
        <f aca="false">GE24-GD10+GE10</f>
        <v>7864</v>
      </c>
      <c r="GF25" s="6" t="n">
        <f aca="false">GF24-GE10+GF10</f>
        <v>7368</v>
      </c>
      <c r="GG25" s="6" t="n">
        <f aca="false">GG24-GF10+GG10</f>
        <v>7140</v>
      </c>
      <c r="GH25" s="6" t="n">
        <f aca="false">GH24-GG10+GH10</f>
        <v>7023</v>
      </c>
      <c r="GI25" s="6" t="n">
        <f aca="false">GI24-GH10+GI10</f>
        <v>6771</v>
      </c>
      <c r="GJ25" s="6" t="n">
        <f aca="false">GJ24-GI10+GJ10</f>
        <v>7751</v>
      </c>
      <c r="GK25" s="6" t="n">
        <f aca="false">GK24-GJ10+GK10</f>
        <v>7357</v>
      </c>
      <c r="GL25" s="6" t="n">
        <f aca="false">FG25+DL25+CT25+BZ25+AU25+P25</f>
        <v>6645</v>
      </c>
      <c r="GM25" s="6" t="n">
        <f aca="false">FH25+DM25+CU25+CA25+AV25+Q25+EC25</f>
        <v>7241</v>
      </c>
      <c r="GN25" s="6" t="n">
        <f aca="false">FI25+DN25+CV25+CB25+AW25+R25+ED25</f>
        <v>7748</v>
      </c>
      <c r="GO25" s="6" t="n">
        <f aca="false">FJ25+DO25+CW25+CC25+AX25+S25+EE25</f>
        <v>8456</v>
      </c>
      <c r="GP25" s="6" t="n">
        <f aca="false">FK25+DP25+CX25+CD25+AY25+T25+EF25</f>
        <v>7824</v>
      </c>
      <c r="GQ25" s="6" t="n">
        <f aca="false">FL25+DQ25+CY25+CE25+AZ25+U25+EG25</f>
        <v>7783</v>
      </c>
      <c r="GR25" s="6" t="n">
        <f aca="false">FM25+DR25+CZ25+CF25+BA25+V25+EH25</f>
        <v>5957</v>
      </c>
      <c r="GS25" s="6" t="n">
        <f aca="false">FN25+DS25+DA25+CG25+BB25+W25+EI25</f>
        <v>4556</v>
      </c>
      <c r="GT25" s="6" t="n">
        <f aca="false">FO25+DT25+DB25+CH25+BC25+X25+EJ25</f>
        <v>2563</v>
      </c>
      <c r="GU25" s="6" t="n">
        <f aca="false">FP25+DU25+DC25+CI25+BD25+Y25+EK25</f>
        <v>3320</v>
      </c>
      <c r="GV25" s="6" t="n">
        <f aca="false">Z25+BE25+CJ25+DD25+DV25+EL25+FQ25</f>
        <v>2529</v>
      </c>
      <c r="GW25" s="6" t="n">
        <f aca="false">AA25+BF25+CK25+DE25+DW25+EM25+FR25</f>
        <v>2602</v>
      </c>
      <c r="GX25" s="6" t="n">
        <f aca="false">AB25+BG25+CL25+DF25+DX25+EN25+FS25</f>
        <v>3420</v>
      </c>
      <c r="GY25" s="6" t="n">
        <f aca="false">AC25+BH25+CM25+DG25+DY25+EO25+FT25</f>
        <v>3784</v>
      </c>
      <c r="GZ25" s="6" t="n">
        <f aca="false">AD25+BI25+CN25+DH25+DZ25+EP25+FU25</f>
        <v>4020</v>
      </c>
      <c r="HA25" s="6" t="n">
        <f aca="false">AE25+BJ25+CO25+DI25+EA25+EQ25+FV25</f>
        <v>3150</v>
      </c>
      <c r="HB25" s="9" t="n">
        <f aca="false">(GZ25-GZ24)/(GZ24+0.01)*100</f>
        <v>2.68198548662711</v>
      </c>
      <c r="HC25" s="9" t="n">
        <f aca="false">(GZ25-GY25)/(GY25+0.01)*100</f>
        <v>6.23676998739433</v>
      </c>
      <c r="HD25" s="5" t="s">
        <v>22</v>
      </c>
      <c r="HE25" s="6" t="n">
        <f aca="false">HE24+HE10</f>
        <v>57</v>
      </c>
      <c r="HF25" s="6" t="n">
        <f aca="false">HF24-HE10+HF10</f>
        <v>79</v>
      </c>
      <c r="HG25" s="6" t="n">
        <f aca="false">HG24-HF10+HG10</f>
        <v>119</v>
      </c>
      <c r="HH25" s="6" t="n">
        <f aca="false">HH24-HG10+HH10</f>
        <v>91</v>
      </c>
      <c r="HI25" s="6" t="n">
        <f aca="false">HI24-HH10+HI10</f>
        <v>133</v>
      </c>
      <c r="HJ25" s="6" t="n">
        <f aca="false">HJ24-HI10+HJ10</f>
        <v>157</v>
      </c>
      <c r="HK25" s="6" t="n">
        <f aca="false">HK24-HJ10+HK10</f>
        <v>149</v>
      </c>
      <c r="HL25" s="6" t="n">
        <f aca="false">HL24-HK10+HL10</f>
        <v>135</v>
      </c>
      <c r="HM25" s="6" t="n">
        <f aca="false">HM24-HL10+HM10</f>
        <v>128</v>
      </c>
      <c r="HN25" s="6" t="n">
        <f aca="false">HN24-HM10+HN10</f>
        <v>130</v>
      </c>
      <c r="HO25" s="6" t="n">
        <f aca="false">HO24-HN10+HO10</f>
        <v>187</v>
      </c>
      <c r="HP25" s="6" t="n">
        <f aca="false">HP24-HO10+HP10</f>
        <v>238</v>
      </c>
      <c r="HQ25" s="6" t="n">
        <f aca="false">HQ24-HP10+HQ10</f>
        <v>392</v>
      </c>
      <c r="HR25" s="6" t="n">
        <f aca="false">HR24-HQ10+HR10</f>
        <v>300</v>
      </c>
      <c r="HS25" s="6" t="n">
        <f aca="false">HS24-HR10+HS10</f>
        <v>192</v>
      </c>
      <c r="HT25" s="6" t="n">
        <f aca="false">HT24-HS10+HT10</f>
        <v>111</v>
      </c>
      <c r="HU25" s="6" t="n">
        <f aca="false">HU24-HT10+HU10</f>
        <v>68</v>
      </c>
      <c r="HV25" s="6" t="n">
        <f aca="false">HV24-HU10+HV10</f>
        <v>33</v>
      </c>
      <c r="HW25" s="6" t="n">
        <f aca="false">HW24-HV10+HW10</f>
        <v>42</v>
      </c>
      <c r="HX25" s="6" t="n">
        <f aca="false">HX24-HW10+HX10</f>
        <v>83</v>
      </c>
      <c r="HY25" s="6" t="n">
        <f aca="false">HY24-HX10+HY10</f>
        <v>57</v>
      </c>
      <c r="HZ25" s="6" t="n">
        <f aca="false">HZ24-HY10+HZ10</f>
        <v>104</v>
      </c>
      <c r="IA25" s="6" t="n">
        <f aca="false">IA24-HZ10+IA10</f>
        <v>54</v>
      </c>
      <c r="IB25" s="5" t="s">
        <v>22</v>
      </c>
      <c r="IC25" s="3" t="s">
        <v>31</v>
      </c>
      <c r="ID25" s="6" t="n">
        <f aca="false">ID24-IC10+ID10</f>
        <v>102</v>
      </c>
      <c r="IE25" s="6" t="n">
        <f aca="false">IE24-ID10+IE10</f>
        <v>74</v>
      </c>
      <c r="IF25" s="6" t="n">
        <f aca="false">IF24-IE10+IF10</f>
        <v>93</v>
      </c>
      <c r="IG25" s="6" t="n">
        <f aca="false">IG24-IF10+IG10</f>
        <v>91</v>
      </c>
      <c r="IH25" s="6" t="n">
        <f aca="false">IH24-IG10+IH10</f>
        <v>84</v>
      </c>
      <c r="II25" s="6" t="n">
        <f aca="false">II24-IH10+II10</f>
        <v>126</v>
      </c>
      <c r="IJ25" s="6" t="n">
        <f aca="false">IJ24-II10+IJ10</f>
        <v>202</v>
      </c>
      <c r="IK25" s="6" t="n">
        <f aca="false">IK24-IJ10+IK10</f>
        <v>122</v>
      </c>
      <c r="IL25" s="6" t="n">
        <f aca="false">IL24-IK10+IL10</f>
        <v>166</v>
      </c>
      <c r="IM25" s="6" t="n">
        <f aca="false">IM24-IL10+IM10</f>
        <v>270</v>
      </c>
      <c r="IN25" s="6" t="n">
        <f aca="false">IN24-IM10+IN10</f>
        <v>246</v>
      </c>
      <c r="IO25" s="6" t="n">
        <f aca="false">IO24-IN10+IO10</f>
        <v>286</v>
      </c>
      <c r="IP25" s="6" t="n">
        <f aca="false">IP24-IO10+IP10</f>
        <v>245</v>
      </c>
      <c r="IQ25" s="6" t="n">
        <f aca="false">IQ24-IP10+IQ10</f>
        <v>203</v>
      </c>
      <c r="IR25" s="6" t="n">
        <f aca="false">IR24-IQ10+IR10</f>
        <v>152</v>
      </c>
      <c r="IS25" s="6" t="n">
        <f aca="false">IS24-IR10+IS10</f>
        <v>139</v>
      </c>
      <c r="IT25" s="6" t="n">
        <f aca="false">IT24-IS10+IT10</f>
        <v>140</v>
      </c>
      <c r="IU25" s="6" t="n">
        <f aca="false">IU24-IT10+IU10</f>
        <v>192</v>
      </c>
      <c r="IV25" s="6" t="n">
        <f aca="false">IV24-IU10+IV10</f>
        <v>281</v>
      </c>
      <c r="IW25" s="6" t="n">
        <f aca="false">IW24-IV10+IW10</f>
        <v>256</v>
      </c>
      <c r="IX25" s="6" t="n">
        <f aca="false">IX24-IW10+IX10</f>
        <v>311</v>
      </c>
      <c r="IY25" s="6" t="n">
        <f aca="false">IY24-IX10+IY10</f>
        <v>246</v>
      </c>
      <c r="IZ25" s="5" t="s">
        <v>22</v>
      </c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</row>
    <row r="26" customFormat="false" ht="12.8" hidden="false" customHeight="false" outlineLevel="0" collapsed="false">
      <c r="A26" s="3" t="s">
        <v>23</v>
      </c>
      <c r="B26" s="1"/>
      <c r="C26" s="6" t="n">
        <f aca="false">C25-B11+C11</f>
        <v>4243</v>
      </c>
      <c r="D26" s="6" t="n">
        <f aca="false">D25-C11+D11</f>
        <v>3578</v>
      </c>
      <c r="E26" s="6" t="n">
        <f aca="false">E25-D11+E11</f>
        <v>2942</v>
      </c>
      <c r="F26" s="6" t="n">
        <f aca="false">F25-E11+F11</f>
        <v>1833</v>
      </c>
      <c r="G26" s="6" t="n">
        <f aca="false">G25-F11+G11</f>
        <v>2729</v>
      </c>
      <c r="H26" s="6" t="n">
        <f aca="false">H25-G11+H11</f>
        <v>3062</v>
      </c>
      <c r="I26" s="6" t="n">
        <f aca="false">I25-H11+I11</f>
        <v>3587</v>
      </c>
      <c r="J26" s="6" t="n">
        <f aca="false">J25-I11+J11</f>
        <v>2920</v>
      </c>
      <c r="K26" s="6" t="n">
        <f aca="false">K25-J11+K11</f>
        <v>2710</v>
      </c>
      <c r="L26" s="6" t="n">
        <f aca="false">L25-K11+L11</f>
        <v>2423</v>
      </c>
      <c r="M26" s="6" t="n">
        <f aca="false">M25-L11+M11</f>
        <v>2081</v>
      </c>
      <c r="N26" s="6" t="n">
        <f aca="false">N25-M11+N11</f>
        <v>2349</v>
      </c>
      <c r="O26" s="6" t="n">
        <f aca="false">O25-N11+O11</f>
        <v>2087</v>
      </c>
      <c r="P26" s="6" t="n">
        <f aca="false">P25-O11+P11</f>
        <v>1728</v>
      </c>
      <c r="Q26" s="6" t="n">
        <f aca="false">Q25-P11+Q11</f>
        <v>1590</v>
      </c>
      <c r="R26" s="6" t="n">
        <f aca="false">R25-Q11+R11</f>
        <v>1476</v>
      </c>
      <c r="S26" s="6" t="n">
        <f aca="false">S25-R11+S11</f>
        <v>1545</v>
      </c>
      <c r="T26" s="6" t="n">
        <f aca="false">T25-S11+T11</f>
        <v>1619</v>
      </c>
      <c r="U26" s="6" t="n">
        <f aca="false">U25-T11+U11</f>
        <v>1373</v>
      </c>
      <c r="V26" s="6" t="n">
        <f aca="false">V25-U11+V11</f>
        <v>948</v>
      </c>
      <c r="W26" s="6" t="n">
        <f aca="false">W25-V11+W11</f>
        <v>705</v>
      </c>
      <c r="X26" s="6" t="n">
        <f aca="false">X25-W11+X11</f>
        <v>377</v>
      </c>
      <c r="Y26" s="6" t="n">
        <f aca="false">Y25-X11+Y11</f>
        <v>462</v>
      </c>
      <c r="Z26" s="6" t="n">
        <f aca="false">Z25-Y11+Z11</f>
        <v>466</v>
      </c>
      <c r="AA26" s="6" t="n">
        <f aca="false">AA25-Z11+AA11</f>
        <v>487</v>
      </c>
      <c r="AB26" s="6" t="n">
        <f aca="false">AB25-AA11+AB11</f>
        <v>634</v>
      </c>
      <c r="AC26" s="6" t="n">
        <f aca="false">AC25-AB11+AC11</f>
        <v>684</v>
      </c>
      <c r="AD26" s="6" t="n">
        <f aca="false">AD25-AC11+AD11</f>
        <v>805</v>
      </c>
      <c r="AE26" s="6" t="n">
        <f aca="false">AE25-AD11+AE11</f>
        <v>574</v>
      </c>
      <c r="AF26" s="5" t="s">
        <v>23</v>
      </c>
      <c r="AG26" s="1"/>
      <c r="AH26" s="6" t="n">
        <f aca="false">AH25-AG11+AH11</f>
        <v>2118</v>
      </c>
      <c r="AI26" s="6" t="n">
        <f aca="false">AI25-AH11+AI11</f>
        <v>1815</v>
      </c>
      <c r="AJ26" s="6" t="n">
        <f aca="false">AJ25-AI11+AJ11</f>
        <v>1886</v>
      </c>
      <c r="AK26" s="6" t="n">
        <f aca="false">AK25-AJ11+AK11</f>
        <v>1662</v>
      </c>
      <c r="AL26" s="6" t="n">
        <f aca="false">AL25-AK11+AL11</f>
        <v>2068</v>
      </c>
      <c r="AM26" s="6" t="n">
        <f aca="false">AM25-AL11+AM11</f>
        <v>2357</v>
      </c>
      <c r="AN26" s="6" t="n">
        <f aca="false">AN25-AM11+AN11</f>
        <v>3033</v>
      </c>
      <c r="AO26" s="6" t="n">
        <f aca="false">AO25-AN11+AO11</f>
        <v>3076</v>
      </c>
      <c r="AP26" s="6" t="n">
        <f aca="false">AP25-AO11+AP11</f>
        <v>3055</v>
      </c>
      <c r="AQ26" s="6" t="n">
        <f aca="false">AQ25-AP11+AQ11</f>
        <v>3089</v>
      </c>
      <c r="AR26" s="6" t="n">
        <f aca="false">AR25-AQ11+AR11</f>
        <v>3122</v>
      </c>
      <c r="AS26" s="6" t="n">
        <f aca="false">AS25-AR11+AS11</f>
        <v>3846</v>
      </c>
      <c r="AT26" s="6" t="n">
        <f aca="false">AT25-AS11+AT11</f>
        <v>3664</v>
      </c>
      <c r="AU26" s="6" t="n">
        <f aca="false">AU25-AT11+AU11</f>
        <v>3244</v>
      </c>
      <c r="AV26" s="6" t="n">
        <f aca="false">AV25-AU11+AV11</f>
        <v>3644</v>
      </c>
      <c r="AW26" s="6" t="n">
        <f aca="false">AW25-AV11+AW11</f>
        <v>4074</v>
      </c>
      <c r="AX26" s="6" t="n">
        <f aca="false">AX25-AW11+AX11</f>
        <v>3946</v>
      </c>
      <c r="AY26" s="6" t="n">
        <f aca="false">AY25-AX11+AY11</f>
        <v>3751</v>
      </c>
      <c r="AZ26" s="6" t="n">
        <f aca="false">AZ25-AY11+AZ11</f>
        <v>3371</v>
      </c>
      <c r="BA26" s="6" t="n">
        <f aca="false">BA25-AZ11+BA11</f>
        <v>2697</v>
      </c>
      <c r="BB26" s="6" t="n">
        <f aca="false">BB25-BA11+BB11</f>
        <v>1897</v>
      </c>
      <c r="BC26" s="6" t="n">
        <f aca="false">BC25-BB11+BC11</f>
        <v>1089</v>
      </c>
      <c r="BD26" s="6" t="n">
        <f aca="false">BD25-BC11+BD11</f>
        <v>1495</v>
      </c>
      <c r="BE26" s="6" t="n">
        <f aca="false">BE25-BD11+BE11</f>
        <v>1186</v>
      </c>
      <c r="BF26" s="6" t="n">
        <f aca="false">BF25-BE11+BF11</f>
        <v>1152</v>
      </c>
      <c r="BG26" s="6" t="n">
        <f aca="false">BG25-BF11+BG11</f>
        <v>1671</v>
      </c>
      <c r="BH26" s="6" t="n">
        <f aca="false">BH25-BG11+BH11</f>
        <v>1919</v>
      </c>
      <c r="BI26" s="6" t="n">
        <f aca="false">BI25-BH11+BI11</f>
        <v>2017</v>
      </c>
      <c r="BJ26" s="6" t="n">
        <f aca="false">BJ25-BI11+BJ11</f>
        <v>1184</v>
      </c>
      <c r="BK26" s="5" t="s">
        <v>23</v>
      </c>
      <c r="BL26" s="1"/>
      <c r="BM26" s="6" t="n">
        <f aca="false">BM25-BL11+BM11</f>
        <v>1057</v>
      </c>
      <c r="BN26" s="6" t="n">
        <f aca="false">BN25-BM11+BN11</f>
        <v>1255</v>
      </c>
      <c r="BO26" s="6" t="n">
        <f aca="false">BO25-BN11+BO11</f>
        <v>1019</v>
      </c>
      <c r="BP26" s="6" t="n">
        <f aca="false">BP25-BO11+BP11</f>
        <v>749</v>
      </c>
      <c r="BQ26" s="6" t="n">
        <f aca="false">BQ25-BP11+BQ11</f>
        <v>871</v>
      </c>
      <c r="BR26" s="6" t="n">
        <f aca="false">BR25-BQ11+BR11</f>
        <v>993</v>
      </c>
      <c r="BS26" s="6" t="n">
        <f aca="false">BS25-BR11+BS11</f>
        <v>1224</v>
      </c>
      <c r="BT26" s="6" t="n">
        <f aca="false">BT25-BS11+BT11</f>
        <v>1181</v>
      </c>
      <c r="BU26" s="6" t="n">
        <f aca="false">BU25-BT11+BU11</f>
        <v>1300</v>
      </c>
      <c r="BV26" s="6" t="n">
        <f aca="false">BV25-BU11+BV11</f>
        <v>1290</v>
      </c>
      <c r="BW26" s="6" t="n">
        <f aca="false">BW25-BV11+BW11</f>
        <v>1322</v>
      </c>
      <c r="BX26" s="6" t="n">
        <f aca="false">BX25-BW11+BX11</f>
        <v>1328</v>
      </c>
      <c r="BY26" s="6" t="n">
        <f aca="false">BY25-BX11+BY11</f>
        <v>1185</v>
      </c>
      <c r="BZ26" s="6" t="n">
        <f aca="false">BZ25-BY11+BZ11</f>
        <v>1315</v>
      </c>
      <c r="CA26" s="6" t="n">
        <f aca="false">CA25-BZ11+CA11</f>
        <v>1343</v>
      </c>
      <c r="CB26" s="6" t="n">
        <f aca="false">CB25-CA11+CB11</f>
        <v>1356</v>
      </c>
      <c r="CC26" s="6" t="n">
        <f aca="false">CC25-CB11+CC11</f>
        <v>1659</v>
      </c>
      <c r="CD26" s="6" t="n">
        <f aca="false">CD25-CC11+CD11</f>
        <v>1366</v>
      </c>
      <c r="CE26" s="6" t="n">
        <f aca="false">CE25-CD11+CE11</f>
        <v>1384</v>
      </c>
      <c r="CF26" s="6" t="n">
        <f aca="false">CF25-CE11+CF11</f>
        <v>972</v>
      </c>
      <c r="CG26" s="6" t="n">
        <f aca="false">CG25-CF11+CG11</f>
        <v>810</v>
      </c>
      <c r="CH26" s="6" t="n">
        <f aca="false">CH25-CG11+CH11</f>
        <v>439</v>
      </c>
      <c r="CI26" s="6" t="n">
        <f aca="false">CI25-CH11+CI11</f>
        <v>656</v>
      </c>
      <c r="CJ26" s="6" t="n">
        <f aca="false">CJ25-CI11+CJ11</f>
        <v>393</v>
      </c>
      <c r="CK26" s="6" t="n">
        <f aca="false">CK25-CJ11+CK11</f>
        <v>478</v>
      </c>
      <c r="CL26" s="6" t="n">
        <f aca="false">CL25-CK11+CL11</f>
        <v>493</v>
      </c>
      <c r="CM26" s="6" t="n">
        <f aca="false">CM25-CL11+CM11</f>
        <v>455</v>
      </c>
      <c r="CN26" s="6" t="n">
        <f aca="false">CN25-CM11+CN11</f>
        <v>475</v>
      </c>
      <c r="CO26" s="6" t="n">
        <f aca="false">CO25-CN11+CO11</f>
        <v>320</v>
      </c>
      <c r="CP26" s="5" t="s">
        <v>23</v>
      </c>
      <c r="CQ26" s="1"/>
      <c r="CR26" s="1"/>
      <c r="CS26" s="6" t="n">
        <f aca="false">CS25-CR11+CS11</f>
        <v>93</v>
      </c>
      <c r="CT26" s="6" t="n">
        <f aca="false">CT25-CS11+CT11</f>
        <v>118</v>
      </c>
      <c r="CU26" s="6" t="n">
        <f aca="false">CU25-CT11+CU11</f>
        <v>171</v>
      </c>
      <c r="CV26" s="6" t="n">
        <f aca="false">CV25-CU11+CV11</f>
        <v>191</v>
      </c>
      <c r="CW26" s="6" t="n">
        <f aca="false">CW25-CV11+CW11</f>
        <v>220</v>
      </c>
      <c r="CX26" s="6" t="n">
        <f aca="false">CX25-CW11+CX11</f>
        <v>177</v>
      </c>
      <c r="CY26" s="6" t="n">
        <f aca="false">CY25-CX11+CY11</f>
        <v>204</v>
      </c>
      <c r="CZ26" s="6" t="n">
        <f aca="false">CZ25-CY11+CZ11</f>
        <v>135</v>
      </c>
      <c r="DA26" s="6" t="n">
        <f aca="false">DA25-CZ11+DA11</f>
        <v>139</v>
      </c>
      <c r="DB26" s="6" t="n">
        <f aca="false">DB25-DA11+DB11</f>
        <v>164</v>
      </c>
      <c r="DC26" s="6" t="n">
        <f aca="false">DC25-DB11+DC11</f>
        <v>158</v>
      </c>
      <c r="DD26" s="6" t="n">
        <f aca="false">DD25-DC11+DD11</f>
        <v>172</v>
      </c>
      <c r="DE26" s="6" t="n">
        <f aca="false">DE25-DD11+DE11</f>
        <v>219</v>
      </c>
      <c r="DF26" s="6" t="n">
        <f aca="false">DF25-DE11+DF11</f>
        <v>193</v>
      </c>
      <c r="DG26" s="6" t="n">
        <f aca="false">DG25-DF11+DG11</f>
        <v>259</v>
      </c>
      <c r="DH26" s="6" t="n">
        <f aca="false">DH25-DG11+DH11</f>
        <v>271</v>
      </c>
      <c r="DI26" s="6" t="n">
        <f aca="false">DI25-DH11+DI11</f>
        <v>228</v>
      </c>
      <c r="DJ26" s="5" t="s">
        <v>23</v>
      </c>
      <c r="DK26" s="1"/>
      <c r="DL26" s="1"/>
      <c r="DM26" s="6" t="n">
        <f aca="false">DM25-DL11+DM11</f>
        <v>120</v>
      </c>
      <c r="DN26" s="6" t="n">
        <f aca="false">DN25-DM11+DN11</f>
        <v>161</v>
      </c>
      <c r="DO26" s="6" t="n">
        <f aca="false">DO25-DN11+DO11</f>
        <v>209</v>
      </c>
      <c r="DP26" s="6" t="n">
        <f aca="false">DP25-DO11+DP11</f>
        <v>184</v>
      </c>
      <c r="DQ26" s="6" t="n">
        <f aca="false">DQ25-DP11+DQ11</f>
        <v>268</v>
      </c>
      <c r="DR26" s="6" t="n">
        <f aca="false">DR25-DQ11+DR11</f>
        <v>219</v>
      </c>
      <c r="DS26" s="6" t="n">
        <f aca="false">DS25-DR11+DS11</f>
        <v>156</v>
      </c>
      <c r="DT26" s="6" t="n">
        <f aca="false">DT25-DS11+DT11</f>
        <v>108</v>
      </c>
      <c r="DU26" s="6" t="n">
        <f aca="false">DU25-DT11+DU11</f>
        <v>129</v>
      </c>
      <c r="DV26" s="6" t="n">
        <f aca="false">DV25-DU11+DV11</f>
        <v>80</v>
      </c>
      <c r="DW26" s="6" t="n">
        <f aca="false">DW25-DV11+DW11</f>
        <v>39</v>
      </c>
      <c r="DX26" s="6" t="n">
        <f aca="false">DX25-DW11+DX11</f>
        <v>48</v>
      </c>
      <c r="DY26" s="6" t="n">
        <f aca="false">DY25-DX11+DY11</f>
        <v>60</v>
      </c>
      <c r="DZ26" s="6" t="n">
        <f aca="false">DZ25-DY11+DZ11</f>
        <v>71</v>
      </c>
      <c r="EA26" s="6" t="n">
        <f aca="false">EA25-DZ11+EA11</f>
        <v>70</v>
      </c>
      <c r="EB26" s="5" t="s">
        <v>23</v>
      </c>
      <c r="EC26" s="1"/>
      <c r="ED26" s="6" t="n">
        <f aca="false">ED25-EC11+ED11</f>
        <v>269</v>
      </c>
      <c r="EE26" s="6" t="n">
        <f aca="false">EE25-ED11+EE11</f>
        <v>396</v>
      </c>
      <c r="EF26" s="6" t="n">
        <f aca="false">EF25-EE11+EF11</f>
        <v>373</v>
      </c>
      <c r="EG26" s="6" t="n">
        <f aca="false">EG25-EF11+EG11</f>
        <v>369</v>
      </c>
      <c r="EH26" s="6" t="n">
        <f aca="false">EH25-EG11+EH11</f>
        <v>286</v>
      </c>
      <c r="EI26" s="6" t="n">
        <f aca="false">EI25-EH11+EI11</f>
        <v>231</v>
      </c>
      <c r="EJ26" s="6" t="n">
        <f aca="false">EJ25-EI11+EJ11</f>
        <v>88</v>
      </c>
      <c r="EK26" s="6" t="n">
        <f aca="false">EK25-EJ11+EK11</f>
        <v>147</v>
      </c>
      <c r="EL26" s="6" t="n">
        <f aca="false">EL25-EK11+EL11</f>
        <v>68</v>
      </c>
      <c r="EM26" s="6" t="n">
        <f aca="false">EM25-EL11+EM11</f>
        <v>75</v>
      </c>
      <c r="EN26" s="6" t="n">
        <f aca="false">EN25-EM11+EN11</f>
        <v>66</v>
      </c>
      <c r="EO26" s="6" t="n">
        <f aca="false">EO25-EN11+EO11</f>
        <v>66</v>
      </c>
      <c r="EP26" s="6" t="n">
        <f aca="false">EP25-EO11+EP11</f>
        <v>74</v>
      </c>
      <c r="EQ26" s="6" t="n">
        <f aca="false">EQ25-EP11+EQ11</f>
        <v>68</v>
      </c>
      <c r="ER26" s="5" t="s">
        <v>23</v>
      </c>
      <c r="ES26" s="1"/>
      <c r="ET26" s="6" t="n">
        <f aca="false">ET25-ES11+ET11</f>
        <v>100</v>
      </c>
      <c r="EU26" s="6" t="n">
        <f aca="false">EU25-ET11+EU11</f>
        <v>55</v>
      </c>
      <c r="EV26" s="6" t="n">
        <f aca="false">EV25-EU11+EV11</f>
        <v>59</v>
      </c>
      <c r="EW26" s="6" t="n">
        <f aca="false">EW25-EV11+EW11</f>
        <v>31</v>
      </c>
      <c r="EX26" s="6" t="n">
        <f aca="false">EX25-EW11+EX11</f>
        <v>64</v>
      </c>
      <c r="EY26" s="6" t="n">
        <f aca="false">EY25-EX11+EY11</f>
        <v>138</v>
      </c>
      <c r="EZ26" s="6" t="n">
        <f aca="false">EZ25-EY11+EZ11</f>
        <v>160</v>
      </c>
      <c r="FA26" s="6" t="n">
        <f aca="false">FA25-EZ11+FA11</f>
        <v>97</v>
      </c>
      <c r="FB26" s="6" t="n">
        <f aca="false">FB25-FA11+FB11</f>
        <v>202</v>
      </c>
      <c r="FC26" s="6" t="n">
        <f aca="false">FC25-FB11+FC11</f>
        <v>179</v>
      </c>
      <c r="FD26" s="6" t="n">
        <f aca="false">FD25-FC11+FD11</f>
        <v>229</v>
      </c>
      <c r="FE26" s="6" t="n">
        <f aca="false">FE25-FD11+FE11</f>
        <v>256</v>
      </c>
      <c r="FF26" s="6" t="n">
        <f aca="false">FF25-FE11+FF11</f>
        <v>290</v>
      </c>
      <c r="FG26" s="6" t="n">
        <f aca="false">FG25-FF11+FG11</f>
        <v>309</v>
      </c>
      <c r="FH26" s="6" t="n">
        <f aca="false">FH25-FG11+FH11</f>
        <v>265</v>
      </c>
      <c r="FI26" s="6" t="n">
        <f aca="false">FI25-FH11+FI11</f>
        <v>297</v>
      </c>
      <c r="FJ26" s="6" t="n">
        <f aca="false">FJ25-FI11+FJ11</f>
        <v>434</v>
      </c>
      <c r="FK26" s="6" t="n">
        <f aca="false">FK25-FJ11+FK11</f>
        <v>518</v>
      </c>
      <c r="FL26" s="6" t="n">
        <f aca="false">FL25-FK11+FL11</f>
        <v>653</v>
      </c>
      <c r="FM26" s="6" t="n">
        <f aca="false">FM25-FL11+FM11</f>
        <v>548</v>
      </c>
      <c r="FN26" s="6" t="n">
        <f aca="false">FN25-FM11+FN11</f>
        <v>372</v>
      </c>
      <c r="FO26" s="6" t="n">
        <f aca="false">FO25-FN11+FO11</f>
        <v>253</v>
      </c>
      <c r="FP26" s="6" t="n">
        <f aca="false">FP25-FO11+FP11</f>
        <v>212</v>
      </c>
      <c r="FQ26" s="6" t="n">
        <f aca="false">FQ25-FP11+FQ11</f>
        <v>171</v>
      </c>
      <c r="FR26" s="6" t="n">
        <f aca="false">FR25-FQ11+FR11</f>
        <v>236</v>
      </c>
      <c r="FS26" s="6" t="n">
        <f aca="false">FS25-FR11+FS11</f>
        <v>355</v>
      </c>
      <c r="FT26" s="6" t="n">
        <f aca="false">FT25-FS11+FT11</f>
        <v>339</v>
      </c>
      <c r="FU26" s="6" t="n">
        <f aca="false">FU25-FT11+FU11</f>
        <v>425</v>
      </c>
      <c r="FV26" s="6" t="n">
        <f aca="false">FV25-FU11+FV11</f>
        <v>254</v>
      </c>
      <c r="FW26" s="5" t="s">
        <v>23</v>
      </c>
      <c r="FX26" s="1"/>
      <c r="FY26" s="6" t="n">
        <f aca="false">FY25-FX11+FY11</f>
        <v>7518</v>
      </c>
      <c r="FZ26" s="6" t="n">
        <f aca="false">FZ25-FY11+FZ11</f>
        <v>6703</v>
      </c>
      <c r="GA26" s="6" t="n">
        <f aca="false">GA25-FZ11+GA11</f>
        <v>5906</v>
      </c>
      <c r="GB26" s="6" t="n">
        <f aca="false">GB25-GA11+GB11</f>
        <v>4275</v>
      </c>
      <c r="GC26" s="6" t="n">
        <f aca="false">GC25-GB11+GC11</f>
        <v>5732</v>
      </c>
      <c r="GD26" s="6" t="n">
        <f aca="false">GD25-GC11+GD11</f>
        <v>6550</v>
      </c>
      <c r="GE26" s="6" t="n">
        <f aca="false">GE25-GD11+GE11</f>
        <v>8004</v>
      </c>
      <c r="GF26" s="6" t="n">
        <f aca="false">GF25-GE11+GF11</f>
        <v>7274</v>
      </c>
      <c r="GG26" s="6" t="n">
        <f aca="false">GG25-GF11+GG11</f>
        <v>7267</v>
      </c>
      <c r="GH26" s="6" t="n">
        <f aca="false">GH25-GG11+GH11</f>
        <v>6981</v>
      </c>
      <c r="GI26" s="6" t="n">
        <f aca="false">GI25-GH11+GI11</f>
        <v>6754</v>
      </c>
      <c r="GJ26" s="6" t="n">
        <f aca="false">GJ25-GI11+GJ11</f>
        <v>7779</v>
      </c>
      <c r="GK26" s="6" t="n">
        <f aca="false">GK25-GJ11+GK11</f>
        <v>7319</v>
      </c>
      <c r="GL26" s="6" t="n">
        <f aca="false">FG26+DL26+CT26+BZ26+AU26+P26</f>
        <v>6714</v>
      </c>
      <c r="GM26" s="6" t="n">
        <f aca="false">FH26+DM26+CU26+CA26+AV26+Q26+EC26</f>
        <v>7133</v>
      </c>
      <c r="GN26" s="6" t="n">
        <f aca="false">FI26+DN26+CV26+CB26+AW26+R26+ED26</f>
        <v>7824</v>
      </c>
      <c r="GO26" s="6" t="n">
        <f aca="false">FJ26+DO26+CW26+CC26+AX26+S26+EE26</f>
        <v>8409</v>
      </c>
      <c r="GP26" s="6" t="n">
        <f aca="false">FK26+DP26+CX26+CD26+AY26+T26+EF26</f>
        <v>7988</v>
      </c>
      <c r="GQ26" s="6" t="n">
        <f aca="false">FL26+DQ26+CY26+CE26+AZ26+U26+EG26</f>
        <v>7622</v>
      </c>
      <c r="GR26" s="6" t="n">
        <f aca="false">FM26+DR26+CZ26+CF26+BA26+V26+EH26</f>
        <v>5805</v>
      </c>
      <c r="GS26" s="6" t="n">
        <f aca="false">FN26+DS26+DA26+CG26+BB26+W26+EI26</f>
        <v>4310</v>
      </c>
      <c r="GT26" s="6" t="n">
        <f aca="false">FO26+DT26+DB26+CH26+BC26+X26+EJ26</f>
        <v>2518</v>
      </c>
      <c r="GU26" s="6" t="n">
        <f aca="false">FP26+DU26+DC26+CI26+BD26+Y26+EK26</f>
        <v>3259</v>
      </c>
      <c r="GV26" s="6" t="n">
        <f aca="false">Z26+BE26+CJ26+DD26+DV26+EL26+FQ26</f>
        <v>2536</v>
      </c>
      <c r="GW26" s="6" t="n">
        <f aca="false">AA26+BF26+CK26+DE26+DW26+EM26+FR26</f>
        <v>2686</v>
      </c>
      <c r="GX26" s="6" t="n">
        <f aca="false">AB26+BG26+CL26+DF26+DX26+EN26+FS26</f>
        <v>3460</v>
      </c>
      <c r="GY26" s="6" t="n">
        <f aca="false">AC26+BH26+CM26+DG26+DY26+EO26+FT26</f>
        <v>3782</v>
      </c>
      <c r="GZ26" s="6" t="n">
        <f aca="false">AD26+BI26+CN26+DH26+DZ26+EP26+FU26</f>
        <v>4138</v>
      </c>
      <c r="HA26" s="6" t="n">
        <f aca="false">AE26+BJ26+CO26+DI26+EA26+EQ26+FV26</f>
        <v>2698</v>
      </c>
      <c r="HB26" s="9" t="n">
        <f aca="false">(GZ26-GZ25)/(GZ25+0.01)*100</f>
        <v>2.93531608130328</v>
      </c>
      <c r="HC26" s="9" t="n">
        <f aca="false">(GZ26-GY26)/(GY26+0.01)*100</f>
        <v>9.4129841010468</v>
      </c>
      <c r="HD26" s="5" t="s">
        <v>23</v>
      </c>
      <c r="HE26" s="6" t="n">
        <f aca="false">HE25+HE11</f>
        <v>70</v>
      </c>
      <c r="HF26" s="6" t="n">
        <f aca="false">HF25-HE11+HF11</f>
        <v>69</v>
      </c>
      <c r="HG26" s="6" t="n">
        <f aca="false">HG25-HF11+HG11</f>
        <v>124</v>
      </c>
      <c r="HH26" s="6" t="n">
        <f aca="false">HH25-HG11+HH11</f>
        <v>91</v>
      </c>
      <c r="HI26" s="6" t="n">
        <f aca="false">HI25-HH11+HI11</f>
        <v>133</v>
      </c>
      <c r="HJ26" s="6" t="n">
        <f aca="false">HJ25-HI11+HJ11</f>
        <v>173</v>
      </c>
      <c r="HK26" s="6" t="n">
        <f aca="false">HK25-HJ11+HK11</f>
        <v>154</v>
      </c>
      <c r="HL26" s="6" t="n">
        <f aca="false">HL25-HK11+HL11</f>
        <v>115</v>
      </c>
      <c r="HM26" s="6" t="n">
        <f aca="false">HM25-HL11+HM11</f>
        <v>138</v>
      </c>
      <c r="HN26" s="6" t="n">
        <f aca="false">HN25-HM11+HN11</f>
        <v>118</v>
      </c>
      <c r="HO26" s="6" t="n">
        <f aca="false">HO25-HN11+HO11</f>
        <v>215</v>
      </c>
      <c r="HP26" s="6" t="n">
        <f aca="false">HP25-HO11+HP11</f>
        <v>241</v>
      </c>
      <c r="HQ26" s="6" t="n">
        <f aca="false">HQ25-HP11+HQ11</f>
        <v>376</v>
      </c>
      <c r="HR26" s="6" t="n">
        <f aca="false">HR25-HQ11+HR11</f>
        <v>303</v>
      </c>
      <c r="HS26" s="6" t="n">
        <f aca="false">HS25-HR11+HS11</f>
        <v>172</v>
      </c>
      <c r="HT26" s="6" t="n">
        <f aca="false">HT25-HS11+HT11</f>
        <v>108</v>
      </c>
      <c r="HU26" s="6" t="n">
        <f aca="false">HU25-HT11+HU11</f>
        <v>69</v>
      </c>
      <c r="HV26" s="6" t="n">
        <f aca="false">HV25-HU11+HV11</f>
        <v>30</v>
      </c>
      <c r="HW26" s="6" t="n">
        <f aca="false">HW25-HV11+HW11</f>
        <v>43</v>
      </c>
      <c r="HX26" s="6" t="n">
        <f aca="false">HX25-HW11+HX11</f>
        <v>83</v>
      </c>
      <c r="HY26" s="6" t="n">
        <f aca="false">HY25-HX11+HY11</f>
        <v>59</v>
      </c>
      <c r="HZ26" s="6" t="n">
        <f aca="false">HZ25-HY11+HZ11</f>
        <v>112</v>
      </c>
      <c r="IA26" s="6" t="n">
        <f aca="false">IA25-HZ11+IA11</f>
        <v>43</v>
      </c>
      <c r="IB26" s="5" t="s">
        <v>23</v>
      </c>
      <c r="IC26" s="3" t="s">
        <v>31</v>
      </c>
      <c r="ID26" s="6" t="n">
        <f aca="false">ID25-IC11+ID11</f>
        <v>92</v>
      </c>
      <c r="IE26" s="6" t="n">
        <f aca="false">IE25-ID11+IE11</f>
        <v>78</v>
      </c>
      <c r="IF26" s="6" t="n">
        <f aca="false">IF25-IE11+IF11</f>
        <v>88</v>
      </c>
      <c r="IG26" s="6" t="n">
        <f aca="false">IG25-IF11+IG11</f>
        <v>96</v>
      </c>
      <c r="IH26" s="6" t="n">
        <f aca="false">IH25-IG11+IH11</f>
        <v>83</v>
      </c>
      <c r="II26" s="6" t="n">
        <f aca="false">II25-IH11+II11</f>
        <v>136</v>
      </c>
      <c r="IJ26" s="6" t="n">
        <f aca="false">IJ25-II11+IJ11</f>
        <v>194</v>
      </c>
      <c r="IK26" s="6" t="n">
        <f aca="false">IK25-IJ11+IK11</f>
        <v>127</v>
      </c>
      <c r="IL26" s="6" t="n">
        <f aca="false">IL25-IK11+IL11</f>
        <v>179</v>
      </c>
      <c r="IM26" s="6" t="n">
        <f aca="false">IM25-IL11+IM11</f>
        <v>244</v>
      </c>
      <c r="IN26" s="6" t="n">
        <f aca="false">IN25-IM11+IN11</f>
        <v>277</v>
      </c>
      <c r="IO26" s="6" t="n">
        <f aca="false">IO25-IN11+IO11</f>
        <v>277</v>
      </c>
      <c r="IP26" s="6" t="n">
        <f aca="false">IP25-IO11+IP11</f>
        <v>245</v>
      </c>
      <c r="IQ26" s="6" t="n">
        <f aca="false">IQ25-IP11+IQ11</f>
        <v>200</v>
      </c>
      <c r="IR26" s="6" t="n">
        <f aca="false">IR25-IQ11+IR11</f>
        <v>145</v>
      </c>
      <c r="IS26" s="6" t="n">
        <f aca="false">IS25-IR11+IS11</f>
        <v>143</v>
      </c>
      <c r="IT26" s="6" t="n">
        <f aca="false">IT25-IS11+IT11</f>
        <v>141</v>
      </c>
      <c r="IU26" s="6" t="n">
        <f aca="false">IU25-IT11+IU11</f>
        <v>193</v>
      </c>
      <c r="IV26" s="6" t="n">
        <f aca="false">IV25-IU11+IV11</f>
        <v>272</v>
      </c>
      <c r="IW26" s="6" t="n">
        <f aca="false">IW25-IV11+IW11</f>
        <v>280</v>
      </c>
      <c r="IX26" s="6" t="n">
        <f aca="false">IX25-IW11+IX11</f>
        <v>313</v>
      </c>
      <c r="IY26" s="6" t="n">
        <f aca="false">IY25-IX11+IY11</f>
        <v>211</v>
      </c>
      <c r="IZ26" s="5" t="s">
        <v>23</v>
      </c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</row>
    <row r="27" customFormat="false" ht="12.8" hidden="false" customHeight="false" outlineLevel="0" collapsed="false">
      <c r="A27" s="3" t="s">
        <v>24</v>
      </c>
      <c r="B27" s="1"/>
      <c r="C27" s="6" t="n">
        <f aca="false">C26-B12+C12</f>
        <v>4279</v>
      </c>
      <c r="D27" s="6" t="n">
        <f aca="false">D26-C12+D12</f>
        <v>3474</v>
      </c>
      <c r="E27" s="6" t="n">
        <f aca="false">E26-D12+E12</f>
        <v>2895</v>
      </c>
      <c r="F27" s="6" t="n">
        <f aca="false">F26-E12+F12</f>
        <v>1823</v>
      </c>
      <c r="G27" s="6" t="n">
        <f aca="false">G26-F12+G12</f>
        <v>2769</v>
      </c>
      <c r="H27" s="6" t="n">
        <f aca="false">H26-G12+H12</f>
        <v>3093</v>
      </c>
      <c r="I27" s="6" t="n">
        <f aca="false">I26-H12+I12</f>
        <v>3625</v>
      </c>
      <c r="J27" s="6" t="n">
        <f aca="false">J26-I12+J12</f>
        <v>2851</v>
      </c>
      <c r="K27" s="6" t="n">
        <f aca="false">K26-J12+K12</f>
        <v>2650</v>
      </c>
      <c r="L27" s="6" t="n">
        <f aca="false">L26-K12+L12</f>
        <v>2373</v>
      </c>
      <c r="M27" s="6" t="n">
        <f aca="false">M26-L12+M12</f>
        <v>2188</v>
      </c>
      <c r="N27" s="6" t="n">
        <f aca="false">N26-M12+N12</f>
        <v>2309</v>
      </c>
      <c r="O27" s="6" t="n">
        <f aca="false">O26-N12+O12</f>
        <v>2005</v>
      </c>
      <c r="P27" s="6" t="n">
        <f aca="false">P26-O12+P12</f>
        <v>1726</v>
      </c>
      <c r="Q27" s="6" t="n">
        <f aca="false">Q26-P12+Q12</f>
        <v>1568</v>
      </c>
      <c r="R27" s="6" t="n">
        <f aca="false">R26-Q12+R12</f>
        <v>1448</v>
      </c>
      <c r="S27" s="6" t="n">
        <f aca="false">S26-R12+S12</f>
        <v>1616</v>
      </c>
      <c r="T27" s="6" t="n">
        <f aca="false">T26-S12+T12</f>
        <v>1619</v>
      </c>
      <c r="U27" s="6" t="n">
        <f aca="false">U26-T12+U12</f>
        <v>1291</v>
      </c>
      <c r="V27" s="6" t="n">
        <f aca="false">V26-U12+V12</f>
        <v>952</v>
      </c>
      <c r="W27" s="6" t="n">
        <f aca="false">W26-V12+W12</f>
        <v>655</v>
      </c>
      <c r="X27" s="6" t="n">
        <f aca="false">X26-W12+X12</f>
        <v>383</v>
      </c>
      <c r="Y27" s="6" t="n">
        <f aca="false">Y26-X12+Y12</f>
        <v>467</v>
      </c>
      <c r="Z27" s="6" t="n">
        <f aca="false">Z26-Y12+Z12</f>
        <v>461</v>
      </c>
      <c r="AA27" s="6" t="n">
        <f aca="false">AA26-Z12+AA12</f>
        <v>502</v>
      </c>
      <c r="AB27" s="6" t="n">
        <f aca="false">AB26-AA12+AB12</f>
        <v>639</v>
      </c>
      <c r="AC27" s="6" t="n">
        <f aca="false">AC26-AB12+AC12</f>
        <v>680</v>
      </c>
      <c r="AD27" s="6" t="n">
        <f aca="false">AD26-AC12+AD12</f>
        <v>816</v>
      </c>
      <c r="AE27" s="6" t="n">
        <f aca="false">AE26-AD12+AE12</f>
        <v>497</v>
      </c>
      <c r="AF27" s="5" t="s">
        <v>24</v>
      </c>
      <c r="AG27" s="1"/>
      <c r="AH27" s="6" t="n">
        <f aca="false">AH26-AG12+AH12</f>
        <v>2107</v>
      </c>
      <c r="AI27" s="6" t="n">
        <f aca="false">AI26-AH12+AI12</f>
        <v>1769</v>
      </c>
      <c r="AJ27" s="6" t="n">
        <f aca="false">AJ26-AI12+AJ12</f>
        <v>1888</v>
      </c>
      <c r="AK27" s="6" t="n">
        <f aca="false">AK26-AJ12+AK12</f>
        <v>1651</v>
      </c>
      <c r="AL27" s="6" t="n">
        <f aca="false">AL26-AK12+AL12</f>
        <v>2147</v>
      </c>
      <c r="AM27" s="6" t="n">
        <f aca="false">AM26-AL12+AM12</f>
        <v>2390</v>
      </c>
      <c r="AN27" s="6" t="n">
        <f aca="false">AN26-AM12+AN12</f>
        <v>3116</v>
      </c>
      <c r="AO27" s="6" t="n">
        <f aca="false">AO26-AN12+AO12</f>
        <v>3012</v>
      </c>
      <c r="AP27" s="6" t="n">
        <f aca="false">AP26-AO12+AP12</f>
        <v>3043</v>
      </c>
      <c r="AQ27" s="6" t="n">
        <f aca="false">AQ26-AP12+AQ12</f>
        <v>3101</v>
      </c>
      <c r="AR27" s="6" t="n">
        <f aca="false">AR26-AQ12+AR12</f>
        <v>3214</v>
      </c>
      <c r="AS27" s="6" t="n">
        <f aca="false">AS26-AR12+AS12</f>
        <v>3868</v>
      </c>
      <c r="AT27" s="6" t="n">
        <f aca="false">AT26-AS12+AT12</f>
        <v>3523</v>
      </c>
      <c r="AU27" s="6" t="n">
        <f aca="false">AU26-AT12+AU12</f>
        <v>3301</v>
      </c>
      <c r="AV27" s="6" t="n">
        <f aca="false">AV26-AU12+AV12</f>
        <v>3665</v>
      </c>
      <c r="AW27" s="6" t="n">
        <f aca="false">AW26-AV12+AW12</f>
        <v>4046</v>
      </c>
      <c r="AX27" s="6" t="n">
        <f aca="false">AX26-AW12+AX12</f>
        <v>3921</v>
      </c>
      <c r="AY27" s="6" t="n">
        <f aca="false">AY26-AX12+AY12</f>
        <v>3815</v>
      </c>
      <c r="AZ27" s="6" t="n">
        <f aca="false">AZ26-AY12+AZ12</f>
        <v>3301</v>
      </c>
      <c r="BA27" s="6" t="n">
        <f aca="false">BA26-AZ12+BA12</f>
        <v>2686</v>
      </c>
      <c r="BB27" s="6" t="n">
        <f aca="false">BB26-BA12+BB12</f>
        <v>1743</v>
      </c>
      <c r="BC27" s="6" t="n">
        <f aca="false">BC26-BB12+BC12</f>
        <v>1091</v>
      </c>
      <c r="BD27" s="6" t="n">
        <f aca="false">BD26-BC12+BD12</f>
        <v>1528</v>
      </c>
      <c r="BE27" s="6" t="n">
        <f aca="false">BE26-BD12+BE12</f>
        <v>1114</v>
      </c>
      <c r="BF27" s="6" t="n">
        <f aca="false">BF26-BE12+BF12</f>
        <v>1208</v>
      </c>
      <c r="BG27" s="6" t="n">
        <f aca="false">BG26-BF12+BG12</f>
        <v>1748</v>
      </c>
      <c r="BH27" s="6" t="n">
        <f aca="false">BH26-BG12+BH12</f>
        <v>1931</v>
      </c>
      <c r="BI27" s="6" t="n">
        <f aca="false">BI26-BH12+BI12</f>
        <v>1970</v>
      </c>
      <c r="BJ27" s="6" t="n">
        <f aca="false">BJ26-BI12+BJ12</f>
        <v>999</v>
      </c>
      <c r="BK27" s="5" t="s">
        <v>24</v>
      </c>
      <c r="BL27" s="1"/>
      <c r="BM27" s="6" t="n">
        <f aca="false">BM26-BL12+BM12</f>
        <v>1082</v>
      </c>
      <c r="BN27" s="6" t="n">
        <f aca="false">BN26-BM12+BN12</f>
        <v>1222</v>
      </c>
      <c r="BO27" s="6" t="n">
        <f aca="false">BO26-BN12+BO12</f>
        <v>940</v>
      </c>
      <c r="BP27" s="6" t="n">
        <f aca="false">BP26-BO12+BP12</f>
        <v>746</v>
      </c>
      <c r="BQ27" s="6" t="n">
        <f aca="false">BQ26-BP12+BQ12</f>
        <v>934</v>
      </c>
      <c r="BR27" s="6" t="n">
        <f aca="false">BR26-BQ12+BR12</f>
        <v>984</v>
      </c>
      <c r="BS27" s="6" t="n">
        <f aca="false">BS26-BR12+BS12</f>
        <v>1248</v>
      </c>
      <c r="BT27" s="6" t="n">
        <f aca="false">BT26-BS12+BT12</f>
        <v>1118</v>
      </c>
      <c r="BU27" s="6" t="n">
        <f aca="false">BU26-BT12+BU12</f>
        <v>1343</v>
      </c>
      <c r="BV27" s="6" t="n">
        <f aca="false">BV26-BU12+BV12</f>
        <v>1290</v>
      </c>
      <c r="BW27" s="6" t="n">
        <f aca="false">BW26-BV12+BW12</f>
        <v>1346</v>
      </c>
      <c r="BX27" s="6" t="n">
        <f aca="false">BX26-BW12+BX12</f>
        <v>1311</v>
      </c>
      <c r="BY27" s="6" t="n">
        <f aca="false">BY26-BX12+BY12</f>
        <v>1183</v>
      </c>
      <c r="BZ27" s="6" t="n">
        <f aca="false">BZ26-BY12+BZ12</f>
        <v>1304</v>
      </c>
      <c r="CA27" s="6" t="n">
        <f aca="false">CA26-BZ12+CA12</f>
        <v>1359</v>
      </c>
      <c r="CB27" s="6" t="n">
        <f aca="false">CB26-CA12+CB12</f>
        <v>1388</v>
      </c>
      <c r="CC27" s="6" t="n">
        <f aca="false">CC26-CB12+CC12</f>
        <v>1617</v>
      </c>
      <c r="CD27" s="6" t="n">
        <f aca="false">CD26-CC12+CD12</f>
        <v>1383</v>
      </c>
      <c r="CE27" s="6" t="n">
        <f aca="false">CE26-CD12+CE12</f>
        <v>1359</v>
      </c>
      <c r="CF27" s="6" t="n">
        <f aca="false">CF26-CE12+CF12</f>
        <v>974</v>
      </c>
      <c r="CG27" s="6" t="n">
        <f aca="false">CG26-CF12+CG12</f>
        <v>743</v>
      </c>
      <c r="CH27" s="6" t="n">
        <f aca="false">CH26-CG12+CH12</f>
        <v>468</v>
      </c>
      <c r="CI27" s="6" t="n">
        <f aca="false">CI26-CH12+CI12</f>
        <v>629</v>
      </c>
      <c r="CJ27" s="6" t="n">
        <f aca="false">CJ26-CI12+CJ12</f>
        <v>382</v>
      </c>
      <c r="CK27" s="6" t="n">
        <f aca="false">CK26-CJ12+CK12</f>
        <v>464</v>
      </c>
      <c r="CL27" s="6" t="n">
        <f aca="false">CL26-CK12+CL12</f>
        <v>509</v>
      </c>
      <c r="CM27" s="6" t="n">
        <f aca="false">CM26-CL12+CM12</f>
        <v>462</v>
      </c>
      <c r="CN27" s="6" t="n">
        <f aca="false">CN26-CM12+CN12</f>
        <v>461</v>
      </c>
      <c r="CO27" s="6" t="n">
        <f aca="false">CO26-CN12+CO12</f>
        <v>289</v>
      </c>
      <c r="CP27" s="5" t="s">
        <v>24</v>
      </c>
      <c r="CQ27" s="1"/>
      <c r="CR27" s="1"/>
      <c r="CS27" s="6" t="n">
        <f aca="false">CS26-CR12+CS12</f>
        <v>103</v>
      </c>
      <c r="CT27" s="6" t="n">
        <f aca="false">CT26-CS12+CT12</f>
        <v>110</v>
      </c>
      <c r="CU27" s="6" t="n">
        <f aca="false">CU26-CT12+CU12</f>
        <v>184</v>
      </c>
      <c r="CV27" s="6" t="n">
        <f aca="false">CV26-CU12+CV12</f>
        <v>190</v>
      </c>
      <c r="CW27" s="6" t="n">
        <f aca="false">CW26-CV12+CW12</f>
        <v>232</v>
      </c>
      <c r="CX27" s="6" t="n">
        <f aca="false">CX26-CW12+CX12</f>
        <v>174</v>
      </c>
      <c r="CY27" s="6" t="n">
        <f aca="false">CY26-CX12+CY12</f>
        <v>203</v>
      </c>
      <c r="CZ27" s="6" t="n">
        <f aca="false">CZ26-CY12+CZ12</f>
        <v>124</v>
      </c>
      <c r="DA27" s="6" t="n">
        <f aca="false">DA26-CZ12+DA12</f>
        <v>157</v>
      </c>
      <c r="DB27" s="6" t="n">
        <f aca="false">DB26-DA12+DB12</f>
        <v>153</v>
      </c>
      <c r="DC27" s="6" t="n">
        <f aca="false">DC26-DB12+DC12</f>
        <v>156</v>
      </c>
      <c r="DD27" s="6" t="n">
        <f aca="false">DD26-DC12+DD12</f>
        <v>175</v>
      </c>
      <c r="DE27" s="6" t="n">
        <f aca="false">DE26-DD12+DE12</f>
        <v>217</v>
      </c>
      <c r="DF27" s="6" t="n">
        <f aca="false">DF26-DE12+DF12</f>
        <v>250</v>
      </c>
      <c r="DG27" s="6" t="n">
        <f aca="false">DG26-DF12+DG12</f>
        <v>209</v>
      </c>
      <c r="DH27" s="6" t="n">
        <f aca="false">DH26-DG12+DH12</f>
        <v>298</v>
      </c>
      <c r="DI27" s="6" t="n">
        <f aca="false">DI26-DH12+DI12</f>
        <v>177</v>
      </c>
      <c r="DJ27" s="5" t="s">
        <v>24</v>
      </c>
      <c r="DK27" s="1"/>
      <c r="DL27" s="1"/>
      <c r="DM27" s="6" t="n">
        <f aca="false">DM26-DL12+DM12</f>
        <v>122</v>
      </c>
      <c r="DN27" s="6" t="n">
        <f aca="false">DN26-DM12+DN12</f>
        <v>179</v>
      </c>
      <c r="DO27" s="6" t="n">
        <f aca="false">DO26-DN12+DO12</f>
        <v>208</v>
      </c>
      <c r="DP27" s="6" t="n">
        <f aca="false">DP26-DO12+DP12</f>
        <v>190</v>
      </c>
      <c r="DQ27" s="6" t="n">
        <f aca="false">DQ26-DP12+DQ12</f>
        <v>264</v>
      </c>
      <c r="DR27" s="6" t="n">
        <f aca="false">DR26-DQ12+DR12</f>
        <v>217</v>
      </c>
      <c r="DS27" s="6" t="n">
        <f aca="false">DS26-DR12+DS12</f>
        <v>152</v>
      </c>
      <c r="DT27" s="6" t="n">
        <f aca="false">DT26-DS12+DT12</f>
        <v>92</v>
      </c>
      <c r="DU27" s="6" t="n">
        <f aca="false">DU26-DT12+DU12</f>
        <v>131</v>
      </c>
      <c r="DV27" s="6" t="n">
        <f aca="false">DV26-DU12+DV12</f>
        <v>79</v>
      </c>
      <c r="DW27" s="6" t="n">
        <f aca="false">DW26-DV12+DW12</f>
        <v>39</v>
      </c>
      <c r="DX27" s="6" t="n">
        <f aca="false">DX26-DW12+DX12</f>
        <v>55</v>
      </c>
      <c r="DY27" s="6" t="n">
        <f aca="false">DY26-DX12+DY12</f>
        <v>56</v>
      </c>
      <c r="DZ27" s="6" t="n">
        <f aca="false">DZ26-DY12+DZ12</f>
        <v>82</v>
      </c>
      <c r="EA27" s="6" t="n">
        <f aca="false">EA26-DZ12+EA12</f>
        <v>52</v>
      </c>
      <c r="EB27" s="5" t="s">
        <v>24</v>
      </c>
      <c r="EC27" s="1"/>
      <c r="ED27" s="6" t="n">
        <f aca="false">ED26-EC12+ED12</f>
        <v>300</v>
      </c>
      <c r="EE27" s="6" t="n">
        <f aca="false">EE26-ED12+EE12</f>
        <v>389</v>
      </c>
      <c r="EF27" s="6" t="n">
        <f aca="false">EF26-EE12+EF12</f>
        <v>385</v>
      </c>
      <c r="EG27" s="6" t="n">
        <f aca="false">EG26-EF12+EG12</f>
        <v>368</v>
      </c>
      <c r="EH27" s="6" t="n">
        <f aca="false">EH26-EG12+EH12</f>
        <v>287</v>
      </c>
      <c r="EI27" s="6" t="n">
        <f aca="false">EI26-EH12+EI12</f>
        <v>197</v>
      </c>
      <c r="EJ27" s="6" t="n">
        <f aca="false">EJ26-EI12+EJ12</f>
        <v>83</v>
      </c>
      <c r="EK27" s="6" t="n">
        <f aca="false">EK26-EJ12+EK12</f>
        <v>155</v>
      </c>
      <c r="EL27" s="6" t="n">
        <f aca="false">EL26-EK12+EL12</f>
        <v>65</v>
      </c>
      <c r="EM27" s="6" t="n">
        <f aca="false">EM26-EL12+EM12</f>
        <v>73</v>
      </c>
      <c r="EN27" s="6" t="n">
        <f aca="false">EN26-EM12+EN12</f>
        <v>66</v>
      </c>
      <c r="EO27" s="6" t="n">
        <f aca="false">EO26-EN12+EO12</f>
        <v>62</v>
      </c>
      <c r="EP27" s="6" t="n">
        <f aca="false">EP26-EO12+EP12</f>
        <v>81</v>
      </c>
      <c r="EQ27" s="6" t="n">
        <f aca="false">EQ26-EP12+EQ12</f>
        <v>58</v>
      </c>
      <c r="ER27" s="5" t="s">
        <v>24</v>
      </c>
      <c r="ES27" s="1"/>
      <c r="ET27" s="6" t="n">
        <f aca="false">ET26-ES12+ET12</f>
        <v>98</v>
      </c>
      <c r="EU27" s="6" t="n">
        <f aca="false">EU26-ET12+EU12</f>
        <v>62</v>
      </c>
      <c r="EV27" s="6" t="n">
        <f aca="false">EV26-EU12+EV12</f>
        <v>47</v>
      </c>
      <c r="EW27" s="6" t="n">
        <f aca="false">EW26-EV12+EW12</f>
        <v>32</v>
      </c>
      <c r="EX27" s="6" t="n">
        <f aca="false">EX26-EW12+EX12</f>
        <v>76</v>
      </c>
      <c r="EY27" s="6" t="n">
        <f aca="false">EY26-EX12+EY12</f>
        <v>143</v>
      </c>
      <c r="EZ27" s="6" t="n">
        <f aca="false">EZ26-EY12+EZ12</f>
        <v>157</v>
      </c>
      <c r="FA27" s="6" t="n">
        <f aca="false">FA26-EZ12+FA12</f>
        <v>96</v>
      </c>
      <c r="FB27" s="6" t="n">
        <f aca="false">FB26-FA12+FB12</f>
        <v>200</v>
      </c>
      <c r="FC27" s="6" t="n">
        <f aca="false">FC26-FB12+FC12</f>
        <v>181</v>
      </c>
      <c r="FD27" s="6" t="n">
        <f aca="false">FD26-FC12+FD12</f>
        <v>232</v>
      </c>
      <c r="FE27" s="6" t="n">
        <f aca="false">FE26-FD12+FE12</f>
        <v>257</v>
      </c>
      <c r="FF27" s="6" t="n">
        <f aca="false">FF26-FE12+FF12</f>
        <v>303</v>
      </c>
      <c r="FG27" s="6" t="n">
        <f aca="false">FG26-FF12+FG12</f>
        <v>294</v>
      </c>
      <c r="FH27" s="6" t="n">
        <f aca="false">FH26-FG12+FH12</f>
        <v>286</v>
      </c>
      <c r="FI27" s="6" t="n">
        <f aca="false">FI26-FH12+FI12</f>
        <v>290</v>
      </c>
      <c r="FJ27" s="6" t="n">
        <f aca="false">FJ26-FI12+FJ12</f>
        <v>429</v>
      </c>
      <c r="FK27" s="6" t="n">
        <f aca="false">FK26-FJ12+FK12</f>
        <v>578</v>
      </c>
      <c r="FL27" s="6" t="n">
        <f aca="false">FL26-FK12+FL12</f>
        <v>634</v>
      </c>
      <c r="FM27" s="6" t="n">
        <f aca="false">FM26-FL12+FM12</f>
        <v>539</v>
      </c>
      <c r="FN27" s="6" t="n">
        <f aca="false">FN26-FM12+FN12</f>
        <v>326</v>
      </c>
      <c r="FO27" s="6" t="n">
        <f aca="false">FO26-FN12+FO12</f>
        <v>266</v>
      </c>
      <c r="FP27" s="6" t="n">
        <f aca="false">FP26-FO12+FP12</f>
        <v>207</v>
      </c>
      <c r="FQ27" s="6" t="n">
        <f aca="false">FQ26-FP12+FQ12</f>
        <v>171</v>
      </c>
      <c r="FR27" s="6" t="n">
        <f aca="false">FR26-FQ12+FR12</f>
        <v>242</v>
      </c>
      <c r="FS27" s="6" t="n">
        <f aca="false">FS26-FR12+FS12</f>
        <v>354</v>
      </c>
      <c r="FT27" s="6" t="n">
        <f aca="false">FT26-FS12+FT12</f>
        <v>356</v>
      </c>
      <c r="FU27" s="6" t="n">
        <f aca="false">FU26-FT12+FU12</f>
        <v>419</v>
      </c>
      <c r="FV27" s="6" t="n">
        <f aca="false">FV26-FU12+FV12</f>
        <v>219</v>
      </c>
      <c r="FW27" s="5" t="s">
        <v>24</v>
      </c>
      <c r="FX27" s="1"/>
      <c r="FY27" s="6" t="n">
        <f aca="false">FY26-FX12+FY12</f>
        <v>7566</v>
      </c>
      <c r="FZ27" s="6" t="n">
        <f aca="false">FZ26-FY12+FZ12</f>
        <v>6527</v>
      </c>
      <c r="GA27" s="6" t="n">
        <f aca="false">GA26-FZ12+GA12</f>
        <v>5770</v>
      </c>
      <c r="GB27" s="6" t="n">
        <f aca="false">GB26-GA12+GB12</f>
        <v>4252</v>
      </c>
      <c r="GC27" s="6" t="n">
        <f aca="false">GC26-GB12+GC12</f>
        <v>5926</v>
      </c>
      <c r="GD27" s="6" t="n">
        <f aca="false">GD26-GC12+GD12</f>
        <v>6610</v>
      </c>
      <c r="GE27" s="6" t="n">
        <f aca="false">GE26-GD12+GE12</f>
        <v>8146</v>
      </c>
      <c r="GF27" s="6" t="n">
        <f aca="false">GF26-GE12+GF12</f>
        <v>7077</v>
      </c>
      <c r="GG27" s="6" t="n">
        <f aca="false">GG26-GF12+GG12</f>
        <v>7236</v>
      </c>
      <c r="GH27" s="6" t="n">
        <f aca="false">GH26-GG12+GH12</f>
        <v>6945</v>
      </c>
      <c r="GI27" s="6" t="n">
        <f aca="false">GI26-GH12+GI12</f>
        <v>6980</v>
      </c>
      <c r="GJ27" s="6" t="n">
        <f aca="false">GJ26-GI12+GJ12</f>
        <v>7745</v>
      </c>
      <c r="GK27" s="6" t="n">
        <f aca="false">GK26-GJ12+GK12</f>
        <v>7117</v>
      </c>
      <c r="GL27" s="6" t="n">
        <f aca="false">FG27+DL27+CT27+BZ27+AU27+P27</f>
        <v>6735</v>
      </c>
      <c r="GM27" s="6" t="n">
        <f aca="false">FH27+DM27+CU27+CA27+AV27+Q27+EC27</f>
        <v>7184</v>
      </c>
      <c r="GN27" s="6" t="n">
        <f aca="false">FI27+DN27+CV27+CB27+AW27+R27+ED27</f>
        <v>7841</v>
      </c>
      <c r="GO27" s="6" t="n">
        <f aca="false">FJ27+DO27+CW27+CC27+AX27+S27+EE27</f>
        <v>8412</v>
      </c>
      <c r="GP27" s="6" t="n">
        <f aca="false">FK27+DP27+CX27+CD27+AY27+T27+EF27</f>
        <v>8144</v>
      </c>
      <c r="GQ27" s="6" t="n">
        <f aca="false">FL27+DQ27+CY27+CE27+AZ27+U27+EG27</f>
        <v>7420</v>
      </c>
      <c r="GR27" s="6" t="n">
        <f aca="false">FM27+DR27+CZ27+CF27+BA27+V27+EH27</f>
        <v>5779</v>
      </c>
      <c r="GS27" s="6" t="n">
        <f aca="false">FN27+DS27+DA27+CG27+BB27+W27+EI27</f>
        <v>3973</v>
      </c>
      <c r="GT27" s="6" t="n">
        <f aca="false">FO27+DT27+DB27+CH27+BC27+X27+EJ27</f>
        <v>2536</v>
      </c>
      <c r="GU27" s="6" t="n">
        <f aca="false">FP27+DU27+DC27+CI27+BD27+Y27+EK27</f>
        <v>3273</v>
      </c>
      <c r="GV27" s="6" t="n">
        <f aca="false">Z27+BE27+CJ27+DD27+DV27+EL27+FQ27</f>
        <v>2447</v>
      </c>
      <c r="GW27" s="6" t="n">
        <f aca="false">AA27+BF27+CK27+DE27+DW27+EM27+FR27</f>
        <v>2745</v>
      </c>
      <c r="GX27" s="6" t="n">
        <f aca="false">AB27+BG27+CL27+DF27+DX27+EN27+FS27</f>
        <v>3621</v>
      </c>
      <c r="GY27" s="6" t="n">
        <f aca="false">AC27+BH27+CM27+DG27+DY27+EO27+FT27</f>
        <v>3756</v>
      </c>
      <c r="GZ27" s="6" t="n">
        <f aca="false">AD27+BI27+CN27+DH27+DZ27+EP27+FU27</f>
        <v>4127</v>
      </c>
      <c r="HA27" s="6" t="n">
        <f aca="false">AE27+BJ27+CO27+DI27+EA27+EQ27+FV27</f>
        <v>2291</v>
      </c>
      <c r="HB27" s="9" t="n">
        <f aca="false">(GZ27-GZ26)/(GZ26+0.01)*100</f>
        <v>-0.26582826044403</v>
      </c>
      <c r="HC27" s="9" t="n">
        <f aca="false">(GZ27-GY27)/(GY27+0.01)*100</f>
        <v>9.87750298854369</v>
      </c>
      <c r="HD27" s="5" t="s">
        <v>24</v>
      </c>
      <c r="HE27" s="6" t="n">
        <f aca="false">HE26+HE12</f>
        <v>85</v>
      </c>
      <c r="HF27" s="6" t="n">
        <f aca="false">HF26-HE12+HF12</f>
        <v>57</v>
      </c>
      <c r="HG27" s="6" t="n">
        <f aca="false">HG26-HF12+HG12</f>
        <v>130</v>
      </c>
      <c r="HH27" s="6" t="n">
        <f aca="false">HH26-HG12+HH12</f>
        <v>86</v>
      </c>
      <c r="HI27" s="6" t="n">
        <f aca="false">HI26-HH12+HI12</f>
        <v>139</v>
      </c>
      <c r="HJ27" s="6" t="n">
        <f aca="false">HJ26-HI12+HJ12</f>
        <v>171</v>
      </c>
      <c r="HK27" s="6" t="n">
        <f aca="false">HK26-HJ12+HK12</f>
        <v>165</v>
      </c>
      <c r="HL27" s="6" t="n">
        <f aca="false">HL26-HK12+HL12</f>
        <v>104</v>
      </c>
      <c r="HM27" s="6" t="n">
        <f aca="false">HM26-HL12+HM12</f>
        <v>147</v>
      </c>
      <c r="HN27" s="6" t="n">
        <f aca="false">HN26-HM12+HN12</f>
        <v>112</v>
      </c>
      <c r="HO27" s="6" t="n">
        <f aca="false">HO26-HN12+HO12</f>
        <v>211</v>
      </c>
      <c r="HP27" s="6" t="n">
        <f aca="false">HP26-HO12+HP12</f>
        <v>296</v>
      </c>
      <c r="HQ27" s="6" t="n">
        <f aca="false">HQ26-HP12+HQ12</f>
        <v>351</v>
      </c>
      <c r="HR27" s="6" t="n">
        <f aca="false">HR26-HQ12+HR12</f>
        <v>301</v>
      </c>
      <c r="HS27" s="6" t="n">
        <f aca="false">HS26-HR12+HS12</f>
        <v>140</v>
      </c>
      <c r="HT27" s="6" t="n">
        <f aca="false">HT26-HS12+HT12</f>
        <v>117</v>
      </c>
      <c r="HU27" s="6" t="n">
        <f aca="false">HU26-HT12+HU12</f>
        <v>58</v>
      </c>
      <c r="HV27" s="6" t="n">
        <f aca="false">HV26-HU12+HV12</f>
        <v>30</v>
      </c>
      <c r="HW27" s="6" t="n">
        <f aca="false">HW26-HV12+HW12</f>
        <v>43</v>
      </c>
      <c r="HX27" s="6" t="n">
        <f aca="false">HX26-HW12+HX12</f>
        <v>86</v>
      </c>
      <c r="HY27" s="6" t="n">
        <f aca="false">HY26-HX12+HY12</f>
        <v>69</v>
      </c>
      <c r="HZ27" s="6" t="n">
        <f aca="false">HZ26-HY12+HZ12</f>
        <v>101</v>
      </c>
      <c r="IA27" s="6" t="n">
        <f aca="false">IA26-HZ12+IA12</f>
        <v>40</v>
      </c>
      <c r="IB27" s="5" t="s">
        <v>24</v>
      </c>
      <c r="IC27" s="3" t="s">
        <v>31</v>
      </c>
      <c r="ID27" s="6" t="n">
        <f aca="false">ID26-IC12+ID12</f>
        <v>88</v>
      </c>
      <c r="IE27" s="6" t="n">
        <f aca="false">IE26-ID12+IE12</f>
        <v>70</v>
      </c>
      <c r="IF27" s="6" t="n">
        <f aca="false">IF26-IE12+IF12</f>
        <v>95</v>
      </c>
      <c r="IG27" s="6" t="n">
        <f aca="false">IG26-IF12+IG12</f>
        <v>93</v>
      </c>
      <c r="IH27" s="6" t="n">
        <f aca="false">IH26-IG12+IH12</f>
        <v>86</v>
      </c>
      <c r="II27" s="6" t="n">
        <f aca="false">II26-IH12+II12</f>
        <v>138</v>
      </c>
      <c r="IJ27" s="6" t="n">
        <f aca="false">IJ26-II12+IJ12</f>
        <v>190</v>
      </c>
      <c r="IK27" s="6" t="n">
        <f aca="false">IK26-IJ12+IK12</f>
        <v>139</v>
      </c>
      <c r="IL27" s="6" t="n">
        <f aca="false">IL26-IK12+IL12</f>
        <v>178</v>
      </c>
      <c r="IM27" s="6" t="n">
        <f aca="false">IM26-IL12+IM12</f>
        <v>243</v>
      </c>
      <c r="IN27" s="6" t="n">
        <f aca="false">IN26-IM12+IN12</f>
        <v>282</v>
      </c>
      <c r="IO27" s="6" t="n">
        <f aca="false">IO26-IN12+IO12</f>
        <v>283</v>
      </c>
      <c r="IP27" s="6" t="n">
        <f aca="false">IP26-IO12+IP12</f>
        <v>238</v>
      </c>
      <c r="IQ27" s="6" t="n">
        <f aca="false">IQ26-IP12+IQ12</f>
        <v>186</v>
      </c>
      <c r="IR27" s="6" t="n">
        <f aca="false">IR26-IQ12+IR12</f>
        <v>149</v>
      </c>
      <c r="IS27" s="6" t="n">
        <f aca="false">IS26-IR12+IS12</f>
        <v>149</v>
      </c>
      <c r="IT27" s="6" t="n">
        <f aca="false">IT26-IS12+IT12</f>
        <v>141</v>
      </c>
      <c r="IU27" s="6" t="n">
        <f aca="false">IU26-IT12+IU12</f>
        <v>199</v>
      </c>
      <c r="IV27" s="6" t="n">
        <f aca="false">IV26-IU12+IV12</f>
        <v>268</v>
      </c>
      <c r="IW27" s="6" t="n">
        <f aca="false">IW26-IV12+IW12</f>
        <v>287</v>
      </c>
      <c r="IX27" s="6" t="n">
        <f aca="false">IX26-IW12+IX12</f>
        <v>318</v>
      </c>
      <c r="IY27" s="6" t="n">
        <f aca="false">IY26-IX12+IY12</f>
        <v>179</v>
      </c>
      <c r="IZ27" s="5" t="s">
        <v>24</v>
      </c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</row>
    <row r="28" customFormat="false" ht="12.8" hidden="false" customHeight="false" outlineLevel="0" collapsed="false">
      <c r="A28" s="3" t="s">
        <v>25</v>
      </c>
      <c r="B28" s="1"/>
      <c r="C28" s="6" t="n">
        <f aca="false">C27-B13+C13</f>
        <v>4280</v>
      </c>
      <c r="D28" s="6" t="n">
        <f aca="false">D27-C13+D13</f>
        <v>3388</v>
      </c>
      <c r="E28" s="6" t="n">
        <f aca="false">E27-D13+E13</f>
        <v>2885</v>
      </c>
      <c r="F28" s="6" t="n">
        <f aca="false">F27-E13+F13</f>
        <v>1816</v>
      </c>
      <c r="G28" s="6" t="n">
        <f aca="false">G27-F13+G13</f>
        <v>2846</v>
      </c>
      <c r="H28" s="6" t="n">
        <f aca="false">H27-G13+H13</f>
        <v>3125</v>
      </c>
      <c r="I28" s="6" t="n">
        <f aca="false">I27-H13+I13</f>
        <v>3652</v>
      </c>
      <c r="J28" s="6" t="n">
        <f aca="false">J27-I13+J13</f>
        <v>2693</v>
      </c>
      <c r="K28" s="6" t="n">
        <f aca="false">K27-J13+K13</f>
        <v>2707</v>
      </c>
      <c r="L28" s="6" t="n">
        <f aca="false">L27-K13+L13</f>
        <v>2329</v>
      </c>
      <c r="M28" s="6" t="n">
        <f aca="false">M27-L13+M13</f>
        <v>2235</v>
      </c>
      <c r="N28" s="6" t="n">
        <f aca="false">N27-M13+N13</f>
        <v>2263</v>
      </c>
      <c r="O28" s="6" t="n">
        <f aca="false">O27-N13+O13</f>
        <v>1960</v>
      </c>
      <c r="P28" s="6" t="n">
        <f aca="false">P27-O13+P13</f>
        <v>1732</v>
      </c>
      <c r="Q28" s="6" t="n">
        <f aca="false">Q27-P13+Q13</f>
        <v>1544</v>
      </c>
      <c r="R28" s="6" t="n">
        <f aca="false">R27-Q13+R13</f>
        <v>1402</v>
      </c>
      <c r="S28" s="6" t="n">
        <f aca="false">S27-R13+S13</f>
        <v>1685</v>
      </c>
      <c r="T28" s="6" t="n">
        <f aca="false">T27-S13+T13</f>
        <v>1582</v>
      </c>
      <c r="U28" s="6" t="n">
        <f aca="false">U27-T13+U13</f>
        <v>1222</v>
      </c>
      <c r="V28" s="6" t="n">
        <f aca="false">V27-U13+V13</f>
        <v>978</v>
      </c>
      <c r="W28" s="6" t="n">
        <f aca="false">W27-V13+W13</f>
        <v>615</v>
      </c>
      <c r="X28" s="6" t="n">
        <f aca="false">X27-W13+X13</f>
        <v>381</v>
      </c>
      <c r="Y28" s="6" t="n">
        <f aca="false">Y27-X13+Y13</f>
        <v>483</v>
      </c>
      <c r="Z28" s="6" t="n">
        <f aca="false">Z27-Y13+Z13</f>
        <v>449</v>
      </c>
      <c r="AA28" s="6" t="n">
        <f aca="false">AA27-Z13+AA13</f>
        <v>496</v>
      </c>
      <c r="AB28" s="6" t="n">
        <f aca="false">AB27-AA13+AB13</f>
        <v>672</v>
      </c>
      <c r="AC28" s="6" t="n">
        <f aca="false">AC27-AB13+AC13</f>
        <v>685</v>
      </c>
      <c r="AD28" s="6" t="n">
        <f aca="false">AD27-AC13+AD13</f>
        <v>806</v>
      </c>
      <c r="AE28" s="6" t="n">
        <f aca="false">AE27-AD13+AE13</f>
        <v>429</v>
      </c>
      <c r="AF28" s="5" t="s">
        <v>25</v>
      </c>
      <c r="AG28" s="1"/>
      <c r="AH28" s="6" t="n">
        <f aca="false">AH27-AG13+AH13</f>
        <v>2025</v>
      </c>
      <c r="AI28" s="6" t="n">
        <f aca="false">AI27-AH13+AI13</f>
        <v>1751</v>
      </c>
      <c r="AJ28" s="6" t="n">
        <f aca="false">AJ27-AI13+AJ13</f>
        <v>1921</v>
      </c>
      <c r="AK28" s="6" t="n">
        <f aca="false">AK27-AJ13+AK13</f>
        <v>1657</v>
      </c>
      <c r="AL28" s="6" t="n">
        <f aca="false">AL27-AK13+AL13</f>
        <v>2180</v>
      </c>
      <c r="AM28" s="6" t="n">
        <f aca="false">AM27-AL13+AM13</f>
        <v>2437</v>
      </c>
      <c r="AN28" s="6" t="n">
        <f aca="false">AN27-AM13+AN13</f>
        <v>3154</v>
      </c>
      <c r="AO28" s="6" t="n">
        <f aca="false">AO27-AN13+AO13</f>
        <v>2970</v>
      </c>
      <c r="AP28" s="6" t="n">
        <f aca="false">AP27-AO13+AP13</f>
        <v>3084</v>
      </c>
      <c r="AQ28" s="6" t="n">
        <f aca="false">AQ27-AP13+AQ13</f>
        <v>3068</v>
      </c>
      <c r="AR28" s="6" t="n">
        <f aca="false">AR27-AQ13+AR13</f>
        <v>3267</v>
      </c>
      <c r="AS28" s="6" t="n">
        <f aca="false">AS27-AR13+AS13</f>
        <v>3892</v>
      </c>
      <c r="AT28" s="6" t="n">
        <f aca="false">AT27-AS13+AT13</f>
        <v>3406</v>
      </c>
      <c r="AU28" s="6" t="n">
        <f aca="false">AU27-AT13+AU13</f>
        <v>3378</v>
      </c>
      <c r="AV28" s="6" t="n">
        <f aca="false">AV27-AU13+AV13</f>
        <v>3777</v>
      </c>
      <c r="AW28" s="6" t="n">
        <f aca="false">AW27-AV13+AW13</f>
        <v>4002</v>
      </c>
      <c r="AX28" s="6" t="n">
        <f aca="false">AX27-AW13+AX13</f>
        <v>3935</v>
      </c>
      <c r="AY28" s="6" t="n">
        <f aca="false">AY27-AX13+AY13</f>
        <v>3710</v>
      </c>
      <c r="AZ28" s="6" t="n">
        <f aca="false">AZ27-AY13+AZ13</f>
        <v>3306</v>
      </c>
      <c r="BA28" s="6" t="n">
        <f aca="false">BA27-AZ13+BA13</f>
        <v>2615</v>
      </c>
      <c r="BB28" s="6" t="n">
        <f aca="false">BB27-BA13+BB13</f>
        <v>1650</v>
      </c>
      <c r="BC28" s="6" t="n">
        <f aca="false">BC27-BB13+BC13</f>
        <v>1105</v>
      </c>
      <c r="BD28" s="6" t="n">
        <f aca="false">BD27-BC13+BD13</f>
        <v>1505</v>
      </c>
      <c r="BE28" s="6" t="n">
        <f aca="false">BE27-BD13+BE13</f>
        <v>1099</v>
      </c>
      <c r="BF28" s="6" t="n">
        <f aca="false">BF27-BE13+BF13</f>
        <v>1231</v>
      </c>
      <c r="BG28" s="6" t="n">
        <f aca="false">BG27-BF13+BG13</f>
        <v>1803</v>
      </c>
      <c r="BH28" s="6" t="n">
        <f aca="false">BH27-BG13+BH13</f>
        <v>1935</v>
      </c>
      <c r="BI28" s="6" t="n">
        <f aca="false">BI27-BH13+BI13</f>
        <v>1923</v>
      </c>
      <c r="BJ28" s="6" t="n">
        <f aca="false">BJ27-BI13+BJ13</f>
        <v>857</v>
      </c>
      <c r="BK28" s="5" t="s">
        <v>25</v>
      </c>
      <c r="BL28" s="1"/>
      <c r="BM28" s="6" t="n">
        <f aca="false">BM27-BL13+BM13</f>
        <v>1047</v>
      </c>
      <c r="BN28" s="6" t="n">
        <f aca="false">BN27-BM13+BN13</f>
        <v>1175</v>
      </c>
      <c r="BO28" s="6" t="n">
        <f aca="false">BO27-BN13+BO13</f>
        <v>982</v>
      </c>
      <c r="BP28" s="6" t="n">
        <f aca="false">BP27-BO13+BP13</f>
        <v>731</v>
      </c>
      <c r="BQ28" s="6" t="n">
        <f aca="false">BQ27-BP13+BQ13</f>
        <v>926</v>
      </c>
      <c r="BR28" s="6" t="n">
        <f aca="false">BR27-BQ13+BR13</f>
        <v>967</v>
      </c>
      <c r="BS28" s="6" t="n">
        <f aca="false">BS27-BR13+BS13</f>
        <v>1299</v>
      </c>
      <c r="BT28" s="6" t="n">
        <f aca="false">BT27-BS13+BT13</f>
        <v>1114</v>
      </c>
      <c r="BU28" s="6" t="n">
        <f aca="false">BU27-BT13+BU13</f>
        <v>1390</v>
      </c>
      <c r="BV28" s="6" t="n">
        <f aca="false">BV27-BU13+BV13</f>
        <v>1263</v>
      </c>
      <c r="BW28" s="6" t="n">
        <f aca="false">BW27-BV13+BW13</f>
        <v>1327</v>
      </c>
      <c r="BX28" s="6" t="n">
        <f aca="false">BX27-BW13+BX13</f>
        <v>1308</v>
      </c>
      <c r="BY28" s="6" t="n">
        <f aca="false">BY27-BX13+BY13</f>
        <v>1183</v>
      </c>
      <c r="BZ28" s="6" t="n">
        <f aca="false">BZ27-BY13+BZ13</f>
        <v>1327</v>
      </c>
      <c r="CA28" s="6" t="n">
        <f aca="false">CA27-BZ13+CA13</f>
        <v>1340</v>
      </c>
      <c r="CB28" s="6" t="n">
        <f aca="false">CB27-CA13+CB13</f>
        <v>1449</v>
      </c>
      <c r="CC28" s="6" t="n">
        <f aca="false">CC27-CB13+CC13</f>
        <v>1580</v>
      </c>
      <c r="CD28" s="6" t="n">
        <f aca="false">CD27-CC13+CD13</f>
        <v>1372</v>
      </c>
      <c r="CE28" s="6" t="n">
        <f aca="false">CE27-CD13+CE13</f>
        <v>1321</v>
      </c>
      <c r="CF28" s="6" t="n">
        <f aca="false">CF27-CE13+CF13</f>
        <v>964</v>
      </c>
      <c r="CG28" s="6" t="n">
        <f aca="false">CG27-CF13+CG13</f>
        <v>724</v>
      </c>
      <c r="CH28" s="6" t="n">
        <f aca="false">CH27-CG13+CH13</f>
        <v>457</v>
      </c>
      <c r="CI28" s="6" t="n">
        <f aca="false">CI27-CH13+CI13</f>
        <v>628</v>
      </c>
      <c r="CJ28" s="6" t="n">
        <f aca="false">CJ27-CI13+CJ13</f>
        <v>367</v>
      </c>
      <c r="CK28" s="6" t="n">
        <f aca="false">CK27-CJ13+CK13</f>
        <v>466</v>
      </c>
      <c r="CL28" s="6" t="n">
        <f aca="false">CL27-CK13+CL13</f>
        <v>520</v>
      </c>
      <c r="CM28" s="6" t="n">
        <f aca="false">CM27-CL13+CM13</f>
        <v>449</v>
      </c>
      <c r="CN28" s="6" t="n">
        <f aca="false">CN27-CM13+CN13</f>
        <v>480</v>
      </c>
      <c r="CO28" s="6" t="n">
        <f aca="false">CO27-CN13+CO13</f>
        <v>234</v>
      </c>
      <c r="CP28" s="5" t="s">
        <v>25</v>
      </c>
      <c r="CQ28" s="1"/>
      <c r="CR28" s="1"/>
      <c r="CS28" s="6" t="n">
        <f aca="false">CS27-CR13+CS13</f>
        <v>121</v>
      </c>
      <c r="CT28" s="6" t="n">
        <f aca="false">CT27-CS13+CT13</f>
        <v>103</v>
      </c>
      <c r="CU28" s="6" t="n">
        <f aca="false">CU27-CT13+CU13</f>
        <v>184</v>
      </c>
      <c r="CV28" s="6" t="n">
        <f aca="false">CV27-CU13+CV13</f>
        <v>193</v>
      </c>
      <c r="CW28" s="6" t="n">
        <f aca="false">CW27-CV13+CW13</f>
        <v>234</v>
      </c>
      <c r="CX28" s="6" t="n">
        <f aca="false">CX27-CW13+CX13</f>
        <v>177</v>
      </c>
      <c r="CY28" s="6" t="n">
        <f aca="false">CY27-CX13+CY13</f>
        <v>195</v>
      </c>
      <c r="CZ28" s="6" t="n">
        <f aca="false">CZ27-CY13+CZ13</f>
        <v>137</v>
      </c>
      <c r="DA28" s="6" t="n">
        <f aca="false">DA27-CZ13+DA13</f>
        <v>139</v>
      </c>
      <c r="DB28" s="6" t="n">
        <f aca="false">DB27-DA13+DB13</f>
        <v>159</v>
      </c>
      <c r="DC28" s="6" t="n">
        <f aca="false">DC27-DB13+DC13</f>
        <v>162</v>
      </c>
      <c r="DD28" s="6" t="n">
        <f aca="false">DD27-DC13+DD13</f>
        <v>177</v>
      </c>
      <c r="DE28" s="6" t="n">
        <f aca="false">DE27-DD13+DE13</f>
        <v>210</v>
      </c>
      <c r="DF28" s="6" t="n">
        <f aca="false">DF27-DE13+DF13</f>
        <v>259</v>
      </c>
      <c r="DG28" s="6" t="n">
        <f aca="false">DG27-DF13+DG13</f>
        <v>208</v>
      </c>
      <c r="DH28" s="6" t="n">
        <f aca="false">DH27-DG13+DH13</f>
        <v>326</v>
      </c>
      <c r="DI28" s="6" t="n">
        <f aca="false">DI27-DH13+DI13</f>
        <v>128</v>
      </c>
      <c r="DJ28" s="5" t="s">
        <v>25</v>
      </c>
      <c r="DK28" s="1"/>
      <c r="DL28" s="1"/>
      <c r="DM28" s="6" t="n">
        <f aca="false">DM27-DL13+DM13</f>
        <v>117</v>
      </c>
      <c r="DN28" s="6" t="n">
        <f aca="false">DN27-DM13+DN13</f>
        <v>179</v>
      </c>
      <c r="DO28" s="6" t="n">
        <f aca="false">DO27-DN13+DO13</f>
        <v>196</v>
      </c>
      <c r="DP28" s="6" t="n">
        <f aca="false">DP27-DO13+DP13</f>
        <v>211</v>
      </c>
      <c r="DQ28" s="6" t="n">
        <f aca="false">DQ27-DP13+DQ13</f>
        <v>248</v>
      </c>
      <c r="DR28" s="6" t="n">
        <f aca="false">DR27-DQ13+DR13</f>
        <v>229</v>
      </c>
      <c r="DS28" s="6" t="n">
        <f aca="false">DS27-DR13+DS13</f>
        <v>139</v>
      </c>
      <c r="DT28" s="6" t="n">
        <f aca="false">DT27-DS13+DT13</f>
        <v>109</v>
      </c>
      <c r="DU28" s="6" t="n">
        <f aca="false">DU27-DT13+DU13</f>
        <v>124</v>
      </c>
      <c r="DV28" s="6" t="n">
        <f aca="false">DV27-DU13+DV13</f>
        <v>74</v>
      </c>
      <c r="DW28" s="6" t="n">
        <f aca="false">DW27-DV13+DW13</f>
        <v>34</v>
      </c>
      <c r="DX28" s="6" t="n">
        <f aca="false">DX27-DW13+DX13</f>
        <v>57</v>
      </c>
      <c r="DY28" s="6" t="n">
        <f aca="false">DY27-DX13+DY13</f>
        <v>56</v>
      </c>
      <c r="DZ28" s="6" t="n">
        <f aca="false">DZ27-DY13+DZ13</f>
        <v>88</v>
      </c>
      <c r="EA28" s="6" t="n">
        <f aca="false">EA27-DZ13+EA13</f>
        <v>40</v>
      </c>
      <c r="EB28" s="5" t="s">
        <v>25</v>
      </c>
      <c r="EC28" s="1"/>
      <c r="ED28" s="6" t="n">
        <f aca="false">ED27-EC13+ED13</f>
        <v>325</v>
      </c>
      <c r="EE28" s="6" t="n">
        <f aca="false">EE27-ED13+EE13</f>
        <v>379</v>
      </c>
      <c r="EF28" s="6" t="n">
        <f aca="false">EF27-EE13+EF13</f>
        <v>392</v>
      </c>
      <c r="EG28" s="6" t="n">
        <f aca="false">EG27-EF13+EG13</f>
        <v>356</v>
      </c>
      <c r="EH28" s="6" t="n">
        <f aca="false">EH27-EG13+EH13</f>
        <v>298</v>
      </c>
      <c r="EI28" s="6" t="n">
        <f aca="false">EI27-EH13+EI13</f>
        <v>174</v>
      </c>
      <c r="EJ28" s="6" t="n">
        <f aca="false">EJ27-EI13+EJ13</f>
        <v>78</v>
      </c>
      <c r="EK28" s="6" t="n">
        <f aca="false">EK27-EJ13+EK13</f>
        <v>158</v>
      </c>
      <c r="EL28" s="6" t="n">
        <f aca="false">EL27-EK13+EL13</f>
        <v>72</v>
      </c>
      <c r="EM28" s="6" t="n">
        <f aca="false">EM27-EL13+EM13</f>
        <v>65</v>
      </c>
      <c r="EN28" s="6" t="n">
        <f aca="false">EN27-EM13+EN13</f>
        <v>67</v>
      </c>
      <c r="EO28" s="6" t="n">
        <f aca="false">EO27-EN13+EO13</f>
        <v>68</v>
      </c>
      <c r="EP28" s="6" t="n">
        <f aca="false">EP27-EO13+EP13</f>
        <v>78</v>
      </c>
      <c r="EQ28" s="6" t="n">
        <f aca="false">EQ27-EP13+EQ13</f>
        <v>50</v>
      </c>
      <c r="ER28" s="5" t="s">
        <v>25</v>
      </c>
      <c r="ES28" s="1"/>
      <c r="ET28" s="6" t="n">
        <f aca="false">ET27-ES13+ET13</f>
        <v>87</v>
      </c>
      <c r="EU28" s="6" t="n">
        <f aca="false">EU27-ET13+EU13</f>
        <v>61</v>
      </c>
      <c r="EV28" s="6" t="n">
        <f aca="false">EV27-EU13+EV13</f>
        <v>53</v>
      </c>
      <c r="EW28" s="6" t="n">
        <f aca="false">EW27-EV13+EW13</f>
        <v>26</v>
      </c>
      <c r="EX28" s="6" t="n">
        <f aca="false">EX27-EW13+EX13</f>
        <v>83</v>
      </c>
      <c r="EY28" s="6" t="n">
        <f aca="false">EY27-EX13+EY13</f>
        <v>148</v>
      </c>
      <c r="EZ28" s="6" t="n">
        <f aca="false">EZ27-EY13+EZ13</f>
        <v>150</v>
      </c>
      <c r="FA28" s="6" t="n">
        <f aca="false">FA27-EZ13+FA13</f>
        <v>99</v>
      </c>
      <c r="FB28" s="6" t="n">
        <f aca="false">FB27-FA13+FB13</f>
        <v>198</v>
      </c>
      <c r="FC28" s="6" t="n">
        <f aca="false">FC27-FB13+FC13</f>
        <v>183</v>
      </c>
      <c r="FD28" s="6" t="n">
        <f aca="false">FD27-FC13+FD13</f>
        <v>266</v>
      </c>
      <c r="FE28" s="6" t="n">
        <f aca="false">FE27-FD13+FE13</f>
        <v>246</v>
      </c>
      <c r="FF28" s="6" t="n">
        <f aca="false">FF27-FE13+FF13</f>
        <v>305</v>
      </c>
      <c r="FG28" s="6" t="n">
        <f aca="false">FG27-FF13+FG13</f>
        <v>293</v>
      </c>
      <c r="FH28" s="6" t="n">
        <f aca="false">FH27-FG13+FH13</f>
        <v>284</v>
      </c>
      <c r="FI28" s="6" t="n">
        <f aca="false">FI27-FH13+FI13</f>
        <v>326</v>
      </c>
      <c r="FJ28" s="6" t="n">
        <f aca="false">FJ27-FI13+FJ13</f>
        <v>389</v>
      </c>
      <c r="FK28" s="6" t="n">
        <f aca="false">FK27-FJ13+FK13</f>
        <v>614</v>
      </c>
      <c r="FL28" s="6" t="n">
        <f aca="false">FL27-FK13+FL13</f>
        <v>614</v>
      </c>
      <c r="FM28" s="6" t="n">
        <f aca="false">FM27-FL13+FM13</f>
        <v>533</v>
      </c>
      <c r="FN28" s="6" t="n">
        <f aca="false">FN27-FM13+FN13</f>
        <v>305</v>
      </c>
      <c r="FO28" s="6" t="n">
        <f aca="false">FO27-FN13+FO13</f>
        <v>260</v>
      </c>
      <c r="FP28" s="6" t="n">
        <f aca="false">FP27-FO13+FP13</f>
        <v>211</v>
      </c>
      <c r="FQ28" s="6" t="n">
        <f aca="false">FQ27-FP13+FQ13</f>
        <v>182</v>
      </c>
      <c r="FR28" s="6" t="n">
        <f aca="false">FR27-FQ13+FR13</f>
        <v>236</v>
      </c>
      <c r="FS28" s="6" t="n">
        <f aca="false">FS27-FR13+FS13</f>
        <v>367</v>
      </c>
      <c r="FT28" s="6" t="n">
        <f aca="false">FT27-FS13+FT13</f>
        <v>344</v>
      </c>
      <c r="FU28" s="6" t="n">
        <f aca="false">FU27-FT13+FU13</f>
        <v>432</v>
      </c>
      <c r="FV28" s="6" t="n">
        <f aca="false">FV27-FU13+FV13</f>
        <v>184</v>
      </c>
      <c r="FW28" s="5" t="s">
        <v>25</v>
      </c>
      <c r="FX28" s="1"/>
      <c r="FY28" s="6" t="n">
        <f aca="false">FY27-FX13+FY13</f>
        <v>7439</v>
      </c>
      <c r="FZ28" s="6" t="n">
        <f aca="false">FZ27-FY13+FZ13</f>
        <v>6375</v>
      </c>
      <c r="GA28" s="6" t="n">
        <f aca="false">GA27-FZ13+GA13</f>
        <v>5841</v>
      </c>
      <c r="GB28" s="6" t="n">
        <f aca="false">GB27-GA13+GB13</f>
        <v>4230</v>
      </c>
      <c r="GC28" s="6" t="n">
        <f aca="false">GC27-GB13+GC13</f>
        <v>6035</v>
      </c>
      <c r="GD28" s="6" t="n">
        <f aca="false">GD27-GC13+GD13</f>
        <v>6677</v>
      </c>
      <c r="GE28" s="6" t="n">
        <f aca="false">GE27-GD13+GE13</f>
        <v>8255</v>
      </c>
      <c r="GF28" s="6" t="n">
        <f aca="false">GF27-GE13+GF13</f>
        <v>6876</v>
      </c>
      <c r="GG28" s="6" t="n">
        <f aca="false">GG27-GF13+GG13</f>
        <v>7379</v>
      </c>
      <c r="GH28" s="6" t="n">
        <f aca="false">GH27-GG13+GH13</f>
        <v>6843</v>
      </c>
      <c r="GI28" s="6" t="n">
        <f aca="false">GI27-GH13+GI13</f>
        <v>7095</v>
      </c>
      <c r="GJ28" s="6" t="n">
        <f aca="false">GJ27-GI13+GJ13</f>
        <v>7709</v>
      </c>
      <c r="GK28" s="6" t="n">
        <f aca="false">GK27-GJ13+GK13</f>
        <v>6975</v>
      </c>
      <c r="GL28" s="6" t="n">
        <f aca="false">FG28+DL28+CT28+BZ28+AU28+P28</f>
        <v>6833</v>
      </c>
      <c r="GM28" s="6" t="n">
        <f aca="false">FH28+DM28+CU28+CA28+AV28+Q28+EC28</f>
        <v>7246</v>
      </c>
      <c r="GN28" s="6" t="n">
        <f aca="false">FI28+DN28+CV28+CB28+AW28+R28+ED28</f>
        <v>7876</v>
      </c>
      <c r="GO28" s="6" t="n">
        <f aca="false">FJ28+DO28+CW28+CC28+AX28+S28+EE28</f>
        <v>8398</v>
      </c>
      <c r="GP28" s="6" t="n">
        <f aca="false">FK28+DP28+CX28+CD28+AY28+T28+EF28</f>
        <v>8058</v>
      </c>
      <c r="GQ28" s="6" t="n">
        <f aca="false">FL28+DQ28+CY28+CE28+AZ28+U28+EG28</f>
        <v>7262</v>
      </c>
      <c r="GR28" s="6" t="n">
        <f aca="false">FM28+DR28+CZ28+CF28+BA28+V28+EH28</f>
        <v>5754</v>
      </c>
      <c r="GS28" s="6" t="n">
        <f aca="false">FN28+DS28+DA28+CG28+BB28+W28+EI28</f>
        <v>3746</v>
      </c>
      <c r="GT28" s="6" t="n">
        <f aca="false">FO28+DT28+DB28+CH28+BC28+X28+EJ28</f>
        <v>2549</v>
      </c>
      <c r="GU28" s="6" t="n">
        <f aca="false">FP28+DU28+DC28+CI28+BD28+Y28+EK28</f>
        <v>3271</v>
      </c>
      <c r="GV28" s="6" t="n">
        <f aca="false">Z28+BE28+CJ28+DD28+DV28+EL28+FQ28</f>
        <v>2420</v>
      </c>
      <c r="GW28" s="6" t="n">
        <f aca="false">AA28+BF28+CK28+DE28+DW28+EM28+FR28</f>
        <v>2738</v>
      </c>
      <c r="GX28" s="6" t="n">
        <f aca="false">AB28+BG28+CL28+DF28+DX28+EN28+FS28</f>
        <v>3745</v>
      </c>
      <c r="GY28" s="6" t="n">
        <f aca="false">AC28+BH28+CM28+DG28+DY28+EO28+FT28</f>
        <v>3745</v>
      </c>
      <c r="GZ28" s="6" t="n">
        <f aca="false">AD28+BI28+CN28+DH28+DZ28+EP28+FU28</f>
        <v>4133</v>
      </c>
      <c r="HA28" s="6" t="n">
        <f aca="false">AE28+BJ28+CO28+DI28+EA28+EQ28+FV28</f>
        <v>1922</v>
      </c>
      <c r="HB28" s="9" t="n">
        <f aca="false">(GZ28-GZ27)/(GZ27+0.01)*100</f>
        <v>0.145383703940625</v>
      </c>
      <c r="HC28" s="9" t="n">
        <f aca="false">(GZ28-GY28)/(GY28+0.01)*100</f>
        <v>10.3604529760935</v>
      </c>
      <c r="HD28" s="5" t="s">
        <v>25</v>
      </c>
      <c r="HE28" s="6" t="n">
        <f aca="false">HE27+HE13</f>
        <v>93</v>
      </c>
      <c r="HF28" s="6" t="n">
        <f aca="false">HF27-HE13+HF13</f>
        <v>53</v>
      </c>
      <c r="HG28" s="6" t="n">
        <f aca="false">HG27-HF13+HG13</f>
        <v>131</v>
      </c>
      <c r="HH28" s="6" t="n">
        <f aca="false">HH27-HG13+HH13</f>
        <v>85</v>
      </c>
      <c r="HI28" s="6" t="n">
        <f aca="false">HI27-HH13+HI13</f>
        <v>172</v>
      </c>
      <c r="HJ28" s="6" t="n">
        <f aca="false">HJ27-HI13+HJ13</f>
        <v>159</v>
      </c>
      <c r="HK28" s="6" t="n">
        <f aca="false">HK27-HJ13+HK13</f>
        <v>158</v>
      </c>
      <c r="HL28" s="6" t="n">
        <f aca="false">HL27-HK13+HL13</f>
        <v>107</v>
      </c>
      <c r="HM28" s="6" t="n">
        <f aca="false">HM27-HL13+HM13</f>
        <v>141</v>
      </c>
      <c r="HN28" s="6" t="n">
        <f aca="false">HN27-HM13+HN13</f>
        <v>130</v>
      </c>
      <c r="HO28" s="6" t="n">
        <f aca="false">HO27-HN13+HO13</f>
        <v>187</v>
      </c>
      <c r="HP28" s="6" t="n">
        <f aca="false">HP27-HO13+HP13</f>
        <v>329</v>
      </c>
      <c r="HQ28" s="6" t="n">
        <f aca="false">HQ27-HP13+HQ13</f>
        <v>336</v>
      </c>
      <c r="HR28" s="6" t="n">
        <f aca="false">HR27-HQ13+HR13</f>
        <v>290</v>
      </c>
      <c r="HS28" s="6" t="n">
        <f aca="false">HS27-HR13+HS13</f>
        <v>130</v>
      </c>
      <c r="HT28" s="6" t="n">
        <f aca="false">HT27-HS13+HT13</f>
        <v>113</v>
      </c>
      <c r="HU28" s="6" t="n">
        <f aca="false">HU27-HT13+HU13</f>
        <v>58</v>
      </c>
      <c r="HV28" s="6" t="n">
        <f aca="false">HV27-HU13+HV13</f>
        <v>44</v>
      </c>
      <c r="HW28" s="6" t="n">
        <f aca="false">HW27-HV13+HW13</f>
        <v>28</v>
      </c>
      <c r="HX28" s="6" t="n">
        <f aca="false">HX27-HW13+HX13</f>
        <v>90</v>
      </c>
      <c r="HY28" s="6" t="n">
        <f aca="false">HY27-HX13+HY13</f>
        <v>71</v>
      </c>
      <c r="HZ28" s="6" t="n">
        <f aca="false">HZ27-HY13+HZ13</f>
        <v>102</v>
      </c>
      <c r="IA28" s="6" t="n">
        <f aca="false">IA27-HZ13+IA13</f>
        <v>32</v>
      </c>
      <c r="IB28" s="5" t="s">
        <v>25</v>
      </c>
      <c r="IC28" s="3" t="s">
        <v>31</v>
      </c>
      <c r="ID28" s="6" t="n">
        <f aca="false">ID27-IC13+ID13</f>
        <v>87</v>
      </c>
      <c r="IE28" s="6" t="n">
        <f aca="false">IE27-ID13+IE13</f>
        <v>67</v>
      </c>
      <c r="IF28" s="6" t="n">
        <f aca="false">IF27-IE13+IF13</f>
        <v>98</v>
      </c>
      <c r="IG28" s="6" t="n">
        <f aca="false">IG27-IF13+IG13</f>
        <v>94</v>
      </c>
      <c r="IH28" s="6" t="n">
        <f aca="false">IH27-IG13+IH13</f>
        <v>87</v>
      </c>
      <c r="II28" s="6" t="n">
        <f aca="false">II27-IH13+II13</f>
        <v>147</v>
      </c>
      <c r="IJ28" s="6" t="n">
        <f aca="false">IJ27-II13+IJ13</f>
        <v>186</v>
      </c>
      <c r="IK28" s="6" t="n">
        <f aca="false">IK27-IJ13+IK13</f>
        <v>143</v>
      </c>
      <c r="IL28" s="6" t="n">
        <f aca="false">IL27-IK13+IL13</f>
        <v>196</v>
      </c>
      <c r="IM28" s="6" t="n">
        <f aca="false">IM27-IL13+IM13</f>
        <v>227</v>
      </c>
      <c r="IN28" s="6" t="n">
        <f aca="false">IN27-IM13+IN13</f>
        <v>285</v>
      </c>
      <c r="IO28" s="6" t="n">
        <f aca="false">IO27-IN13+IO13</f>
        <v>278</v>
      </c>
      <c r="IP28" s="6" t="n">
        <f aca="false">IP27-IO13+IP13</f>
        <v>243</v>
      </c>
      <c r="IQ28" s="6" t="n">
        <f aca="false">IQ27-IP13+IQ13</f>
        <v>175</v>
      </c>
      <c r="IR28" s="6" t="n">
        <f aca="false">IR27-IQ13+IR13</f>
        <v>147</v>
      </c>
      <c r="IS28" s="6" t="n">
        <f aca="false">IS27-IR13+IS13</f>
        <v>153</v>
      </c>
      <c r="IT28" s="6" t="n">
        <f aca="false">IT27-IS13+IT13</f>
        <v>138</v>
      </c>
      <c r="IU28" s="6" t="n">
        <f aca="false">IU27-IT13+IU13</f>
        <v>208</v>
      </c>
      <c r="IV28" s="6" t="n">
        <f aca="false">IV27-IU13+IV13</f>
        <v>277</v>
      </c>
      <c r="IW28" s="6" t="n">
        <f aca="false">IW27-IV13+IW13</f>
        <v>273</v>
      </c>
      <c r="IX28" s="6" t="n">
        <f aca="false">IX27-IW13+IX13</f>
        <v>330</v>
      </c>
      <c r="IY28" s="6" t="n">
        <f aca="false">IY27-IX13+IY13</f>
        <v>152</v>
      </c>
      <c r="IZ28" s="5" t="s">
        <v>25</v>
      </c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</row>
    <row r="29" customFormat="false" ht="12.8" hidden="false" customHeight="false" outlineLevel="0" collapsed="false">
      <c r="A29" s="3" t="s">
        <v>26</v>
      </c>
      <c r="B29" s="1"/>
      <c r="C29" s="6" t="n">
        <f aca="false">C28-B14+C14</f>
        <v>4199</v>
      </c>
      <c r="D29" s="6" t="n">
        <f aca="false">D28-C14+D14</f>
        <v>3365</v>
      </c>
      <c r="E29" s="6" t="n">
        <f aca="false">E28-D14+E14</f>
        <v>2770</v>
      </c>
      <c r="F29" s="6" t="n">
        <f aca="false">F28-E14+F14</f>
        <v>1867</v>
      </c>
      <c r="G29" s="6" t="n">
        <f aca="false">G28-F14+G14</f>
        <v>2871</v>
      </c>
      <c r="H29" s="6" t="n">
        <f aca="false">H28-G14+H14</f>
        <v>3202</v>
      </c>
      <c r="I29" s="6" t="n">
        <f aca="false">I28-H14+I14</f>
        <v>3666</v>
      </c>
      <c r="J29" s="6" t="n">
        <f aca="false">J28-I14+J14</f>
        <v>2587</v>
      </c>
      <c r="K29" s="6" t="n">
        <f aca="false">K28-J14+K14</f>
        <v>2720</v>
      </c>
      <c r="L29" s="6" t="n">
        <f aca="false">L28-K14+L14</f>
        <v>2262</v>
      </c>
      <c r="M29" s="6" t="n">
        <f aca="false">M28-L14+M14</f>
        <v>2235</v>
      </c>
      <c r="N29" s="6" t="n">
        <f aca="false">N28-M14+N14</f>
        <v>2296</v>
      </c>
      <c r="O29" s="6" t="n">
        <f aca="false">O28-N14+O14</f>
        <v>1901</v>
      </c>
      <c r="P29" s="6" t="n">
        <f aca="false">P28-O14+P14</f>
        <v>1747</v>
      </c>
      <c r="Q29" s="6" t="n">
        <f aca="false">Q28-P14+Q14</f>
        <v>1484</v>
      </c>
      <c r="R29" s="6" t="n">
        <f aca="false">R28-Q14+R14</f>
        <v>1434</v>
      </c>
      <c r="S29" s="6" t="n">
        <f aca="false">S28-R14+S14</f>
        <v>1695</v>
      </c>
      <c r="T29" s="6" t="n">
        <f aca="false">T28-S14+T14</f>
        <v>1572</v>
      </c>
      <c r="U29" s="6" t="n">
        <f aca="false">U28-T14+U14</f>
        <v>1153</v>
      </c>
      <c r="V29" s="6" t="n">
        <f aca="false">V28-U14+V14</f>
        <v>985</v>
      </c>
      <c r="W29" s="6" t="n">
        <f aca="false">W28-V14+W14</f>
        <v>567</v>
      </c>
      <c r="X29" s="6" t="n">
        <f aca="false">X28-W14+X14</f>
        <v>394</v>
      </c>
      <c r="Y29" s="6" t="n">
        <f aca="false">Y28-X14+Y14</f>
        <v>487</v>
      </c>
      <c r="Z29" s="6" t="n">
        <f aca="false">Z28-Y14+Z14</f>
        <v>457</v>
      </c>
      <c r="AA29" s="6" t="n">
        <f aca="false">AA28-Z14+AA14</f>
        <v>500</v>
      </c>
      <c r="AB29" s="6" t="n">
        <f aca="false">AB28-AA14+AB14</f>
        <v>653</v>
      </c>
      <c r="AC29" s="6" t="n">
        <f aca="false">AC28-AB14+AC14</f>
        <v>708</v>
      </c>
      <c r="AD29" s="6" t="n">
        <f aca="false">AD28-AC14+AD14</f>
        <v>806</v>
      </c>
      <c r="AE29" s="6" t="n">
        <f aca="false">AE28-AD14+AE14</f>
        <v>365</v>
      </c>
      <c r="AF29" s="5" t="s">
        <v>26</v>
      </c>
      <c r="AG29" s="1"/>
      <c r="AH29" s="6" t="n">
        <f aca="false">AH28-AG14+AH14</f>
        <v>2037</v>
      </c>
      <c r="AI29" s="6" t="n">
        <f aca="false">AI28-AH14+AI14</f>
        <v>1791</v>
      </c>
      <c r="AJ29" s="6" t="n">
        <f aca="false">AJ28-AI14+AJ14</f>
        <v>1888</v>
      </c>
      <c r="AK29" s="6" t="n">
        <f aca="false">AK28-AJ14+AK14</f>
        <v>1713</v>
      </c>
      <c r="AL29" s="6" t="n">
        <f aca="false">AL28-AK14+AL14</f>
        <v>2205</v>
      </c>
      <c r="AM29" s="6" t="n">
        <f aca="false">AM28-AL14+AM14</f>
        <v>2454</v>
      </c>
      <c r="AN29" s="6" t="n">
        <f aca="false">AN28-AM14+AN14</f>
        <v>3191</v>
      </c>
      <c r="AO29" s="6" t="n">
        <f aca="false">AO28-AN14+AO14</f>
        <v>2999</v>
      </c>
      <c r="AP29" s="6" t="n">
        <f aca="false">AP28-AO14+AP14</f>
        <v>3054</v>
      </c>
      <c r="AQ29" s="6" t="n">
        <f aca="false">AQ28-AP14+AQ14</f>
        <v>3036</v>
      </c>
      <c r="AR29" s="6" t="n">
        <f aca="false">AR28-AQ14+AR14</f>
        <v>3348</v>
      </c>
      <c r="AS29" s="6" t="n">
        <f aca="false">AS28-AR14+AS14</f>
        <v>3897</v>
      </c>
      <c r="AT29" s="6" t="n">
        <f aca="false">AT28-AS14+AT14</f>
        <v>3399</v>
      </c>
      <c r="AU29" s="6" t="n">
        <f aca="false">AU28-AT14+AU14</f>
        <v>3454</v>
      </c>
      <c r="AV29" s="6" t="n">
        <f aca="false">AV28-AU14+AV14</f>
        <v>3806</v>
      </c>
      <c r="AW29" s="6" t="n">
        <f aca="false">AW28-AV14+AW14</f>
        <v>3940</v>
      </c>
      <c r="AX29" s="6" t="n">
        <f aca="false">AX28-AW14+AX14</f>
        <v>3864</v>
      </c>
      <c r="AY29" s="6" t="n">
        <f aca="false">AY28-AX14+AY14</f>
        <v>3807</v>
      </c>
      <c r="AZ29" s="6" t="n">
        <f aca="false">AZ28-AY14+AZ14</f>
        <v>3146</v>
      </c>
      <c r="BA29" s="6" t="n">
        <f aca="false">BA28-AZ14+BA14</f>
        <v>2596</v>
      </c>
      <c r="BB29" s="6" t="n">
        <f aca="false">BB28-BA14+BB14</f>
        <v>1543</v>
      </c>
      <c r="BC29" s="6" t="n">
        <f aca="false">BC28-BB14+BC14</f>
        <v>1153</v>
      </c>
      <c r="BD29" s="6" t="n">
        <f aca="false">BD28-BC14+BD14</f>
        <v>1567</v>
      </c>
      <c r="BE29" s="6" t="n">
        <f aca="false">BE28-BD14+BE14</f>
        <v>1017</v>
      </c>
      <c r="BF29" s="6" t="n">
        <f aca="false">BF28-BE14+BF14</f>
        <v>1267</v>
      </c>
      <c r="BG29" s="6" t="n">
        <f aca="false">BG28-BF14+BG14</f>
        <v>1836</v>
      </c>
      <c r="BH29" s="6" t="n">
        <f aca="false">BH28-BG14+BH14</f>
        <v>1869</v>
      </c>
      <c r="BI29" s="6" t="n">
        <f aca="false">BI28-BH14+BI14</f>
        <v>2007</v>
      </c>
      <c r="BJ29" s="6" t="n">
        <f aca="false">BJ28-BI14+BJ14</f>
        <v>642</v>
      </c>
      <c r="BK29" s="5" t="s">
        <v>26</v>
      </c>
      <c r="BL29" s="1"/>
      <c r="BM29" s="6" t="n">
        <f aca="false">BM28-BL14+BM14</f>
        <v>1119</v>
      </c>
      <c r="BN29" s="6" t="n">
        <f aca="false">BN28-BM14+BN14</f>
        <v>1099</v>
      </c>
      <c r="BO29" s="6" t="n">
        <f aca="false">BO28-BN14+BO14</f>
        <v>932</v>
      </c>
      <c r="BP29" s="6" t="n">
        <f aca="false">BP28-BO14+BP14</f>
        <v>756</v>
      </c>
      <c r="BQ29" s="6" t="n">
        <f aca="false">BQ28-BP14+BQ14</f>
        <v>935</v>
      </c>
      <c r="BR29" s="6" t="n">
        <f aca="false">BR28-BQ14+BR14</f>
        <v>993</v>
      </c>
      <c r="BS29" s="6" t="n">
        <f aca="false">BS28-BR14+BS14</f>
        <v>1319</v>
      </c>
      <c r="BT29" s="6" t="n">
        <f aca="false">BT28-BS14+BT14</f>
        <v>1080</v>
      </c>
      <c r="BU29" s="6" t="n">
        <f aca="false">BU28-BT14+BU14</f>
        <v>1412</v>
      </c>
      <c r="BV29" s="6" t="n">
        <f aca="false">BV28-BU14+BV14</f>
        <v>1247</v>
      </c>
      <c r="BW29" s="6" t="n">
        <f aca="false">BW28-BV14+BW14</f>
        <v>1329</v>
      </c>
      <c r="BX29" s="6" t="n">
        <f aca="false">BX28-BW14+BX14</f>
        <v>1317</v>
      </c>
      <c r="BY29" s="6" t="n">
        <f aca="false">BY28-BX14+BY14</f>
        <v>1208</v>
      </c>
      <c r="BZ29" s="6" t="n">
        <f aca="false">BZ28-BY14+BZ14</f>
        <v>1306</v>
      </c>
      <c r="CA29" s="6" t="n">
        <f aca="false">CA28-BZ14+CA14</f>
        <v>1350</v>
      </c>
      <c r="CB29" s="6" t="n">
        <f aca="false">CB28-CA14+CB14</f>
        <v>1466</v>
      </c>
      <c r="CC29" s="6" t="n">
        <f aca="false">CC28-CB14+CC14</f>
        <v>1536</v>
      </c>
      <c r="CD29" s="6" t="n">
        <f aca="false">CD28-CC14+CD14</f>
        <v>1409</v>
      </c>
      <c r="CE29" s="6" t="n">
        <f aca="false">CE28-CD14+CE14</f>
        <v>1284</v>
      </c>
      <c r="CF29" s="6" t="n">
        <f aca="false">CF28-CE14+CF14</f>
        <v>923</v>
      </c>
      <c r="CG29" s="6" t="n">
        <f aca="false">CG28-CF14+CG14</f>
        <v>700</v>
      </c>
      <c r="CH29" s="6" t="n">
        <f aca="false">CH28-CG14+CH14</f>
        <v>489</v>
      </c>
      <c r="CI29" s="6" t="n">
        <f aca="false">CI28-CH14+CI14</f>
        <v>598</v>
      </c>
      <c r="CJ29" s="6" t="n">
        <f aca="false">CJ28-CI14+CJ14</f>
        <v>412</v>
      </c>
      <c r="CK29" s="6" t="n">
        <f aca="false">CK28-CJ14+CK14</f>
        <v>421</v>
      </c>
      <c r="CL29" s="6" t="n">
        <f aca="false">CL28-CK14+CL14</f>
        <v>530</v>
      </c>
      <c r="CM29" s="6" t="n">
        <f aca="false">CM28-CL14+CM14</f>
        <v>453</v>
      </c>
      <c r="CN29" s="6" t="n">
        <f aca="false">CN28-CM14+CN14</f>
        <v>465</v>
      </c>
      <c r="CO29" s="6" t="n">
        <f aca="false">CO28-CN14+CO14</f>
        <v>193</v>
      </c>
      <c r="CP29" s="5" t="s">
        <v>26</v>
      </c>
      <c r="CQ29" s="1"/>
      <c r="CR29" s="1"/>
      <c r="CS29" s="6" t="n">
        <f aca="false">CS28-CR14+CS14</f>
        <v>131</v>
      </c>
      <c r="CT29" s="6" t="n">
        <f aca="false">CT28-CS14+CT14</f>
        <v>117</v>
      </c>
      <c r="CU29" s="6" t="n">
        <f aca="false">CU28-CT14+CU14</f>
        <v>189</v>
      </c>
      <c r="CV29" s="6" t="n">
        <f aca="false">CV28-CU14+CV14</f>
        <v>192</v>
      </c>
      <c r="CW29" s="6" t="n">
        <f aca="false">CW28-CV14+CW14</f>
        <v>225</v>
      </c>
      <c r="CX29" s="6" t="n">
        <f aca="false">CX28-CW14+CX14</f>
        <v>170</v>
      </c>
      <c r="CY29" s="6" t="n">
        <f aca="false">CY28-CX14+CY14</f>
        <v>199</v>
      </c>
      <c r="CZ29" s="6" t="n">
        <f aca="false">CZ28-CY14+CZ14</f>
        <v>137</v>
      </c>
      <c r="DA29" s="6" t="n">
        <f aca="false">DA28-CZ14+DA14</f>
        <v>130</v>
      </c>
      <c r="DB29" s="6" t="n">
        <f aca="false">DB28-DA14+DB14</f>
        <v>167</v>
      </c>
      <c r="DC29" s="6" t="n">
        <f aca="false">DC28-DB14+DC14</f>
        <v>152</v>
      </c>
      <c r="DD29" s="6" t="n">
        <f aca="false">DD28-DC14+DD14</f>
        <v>199</v>
      </c>
      <c r="DE29" s="6" t="n">
        <f aca="false">DE28-DD14+DE14</f>
        <v>192</v>
      </c>
      <c r="DF29" s="6" t="n">
        <f aca="false">DF28-DE14+DF14</f>
        <v>262</v>
      </c>
      <c r="DG29" s="6" t="n">
        <f aca="false">DG28-DF14+DG14</f>
        <v>226</v>
      </c>
      <c r="DH29" s="6" t="n">
        <f aca="false">DH28-DG14+DH14</f>
        <v>321</v>
      </c>
      <c r="DI29" s="6" t="n">
        <f aca="false">DI28-DH14+DI14</f>
        <v>103</v>
      </c>
      <c r="DJ29" s="5" t="s">
        <v>26</v>
      </c>
      <c r="DK29" s="1"/>
      <c r="DL29" s="1"/>
      <c r="DM29" s="6" t="n">
        <f aca="false">DM28-DL14+DM14</f>
        <v>103</v>
      </c>
      <c r="DN29" s="6" t="n">
        <f aca="false">DN28-DM14+DN14</f>
        <v>190</v>
      </c>
      <c r="DO29" s="6" t="n">
        <f aca="false">DO28-DN14+DO14</f>
        <v>203</v>
      </c>
      <c r="DP29" s="6" t="n">
        <f aca="false">DP28-DO14+DP14</f>
        <v>245</v>
      </c>
      <c r="DQ29" s="6" t="n">
        <f aca="false">DQ28-DP14+DQ14</f>
        <v>213</v>
      </c>
      <c r="DR29" s="6" t="n">
        <f aca="false">DR28-DQ14+DR14</f>
        <v>226</v>
      </c>
      <c r="DS29" s="6" t="n">
        <f aca="false">DS28-DR14+DS14</f>
        <v>138</v>
      </c>
      <c r="DT29" s="6" t="n">
        <f aca="false">DT28-DS14+DT14</f>
        <v>96</v>
      </c>
      <c r="DU29" s="6" t="n">
        <f aca="false">DU28-DT14+DU14</f>
        <v>126</v>
      </c>
      <c r="DV29" s="6" t="n">
        <f aca="false">DV28-DU14+DV14</f>
        <v>70</v>
      </c>
      <c r="DW29" s="6" t="n">
        <f aca="false">DW28-DV14+DW14</f>
        <v>31</v>
      </c>
      <c r="DX29" s="6" t="n">
        <f aca="false">DX28-DW14+DX14</f>
        <v>59</v>
      </c>
      <c r="DY29" s="6" t="n">
        <f aca="false">DY28-DX14+DY14</f>
        <v>59</v>
      </c>
      <c r="DZ29" s="6" t="n">
        <f aca="false">DZ28-DY14+DZ14</f>
        <v>86</v>
      </c>
      <c r="EA29" s="6" t="n">
        <f aca="false">EA28-DZ14+EA14</f>
        <v>36</v>
      </c>
      <c r="EB29" s="5" t="s">
        <v>26</v>
      </c>
      <c r="EC29" s="1"/>
      <c r="ED29" s="6" t="n">
        <f aca="false">ED28-EC14+ED14</f>
        <v>335</v>
      </c>
      <c r="EE29" s="6" t="n">
        <f aca="false">EE28-ED14+EE14</f>
        <v>363</v>
      </c>
      <c r="EF29" s="6" t="n">
        <f aca="false">EF28-EE14+EF14</f>
        <v>406</v>
      </c>
      <c r="EG29" s="6" t="n">
        <f aca="false">EG28-EF14+EG14</f>
        <v>332</v>
      </c>
      <c r="EH29" s="6" t="n">
        <f aca="false">EH28-EG14+EH14</f>
        <v>304</v>
      </c>
      <c r="EI29" s="6" t="n">
        <f aca="false">EI28-EH14+EI14</f>
        <v>155</v>
      </c>
      <c r="EJ29" s="6" t="n">
        <f aca="false">EJ28-EI14+EJ14</f>
        <v>83</v>
      </c>
      <c r="EK29" s="6" t="n">
        <f aca="false">EK28-EJ14+EK14</f>
        <v>154</v>
      </c>
      <c r="EL29" s="6" t="n">
        <f aca="false">EL28-EK14+EL14</f>
        <v>69</v>
      </c>
      <c r="EM29" s="6" t="n">
        <f aca="false">EM28-EL14+EM14</f>
        <v>70</v>
      </c>
      <c r="EN29" s="6" t="n">
        <f aca="false">EN28-EM14+EN14</f>
        <v>66</v>
      </c>
      <c r="EO29" s="6" t="n">
        <f aca="false">EO28-EN14+EO14</f>
        <v>70</v>
      </c>
      <c r="EP29" s="6" t="n">
        <f aca="false">EP28-EO14+EP14</f>
        <v>82</v>
      </c>
      <c r="EQ29" s="6" t="n">
        <f aca="false">EQ28-EP14+EQ14</f>
        <v>38</v>
      </c>
      <c r="ER29" s="5" t="s">
        <v>26</v>
      </c>
      <c r="ES29" s="1"/>
      <c r="ET29" s="6" t="n">
        <f aca="false">ET28-ES14+ET14</f>
        <v>89</v>
      </c>
      <c r="EU29" s="6" t="n">
        <f aca="false">EU28-ET14+EU14</f>
        <v>64</v>
      </c>
      <c r="EV29" s="6" t="n">
        <f aca="false">EV28-EU14+EV14</f>
        <v>47</v>
      </c>
      <c r="EW29" s="6" t="n">
        <f aca="false">EW28-EV14+EW14</f>
        <v>26</v>
      </c>
      <c r="EX29" s="6" t="n">
        <f aca="false">EX28-EW14+EX14</f>
        <v>98</v>
      </c>
      <c r="EY29" s="6" t="n">
        <f aca="false">EY28-EX14+EY14</f>
        <v>148</v>
      </c>
      <c r="EZ29" s="6" t="n">
        <f aca="false">EZ28-EY14+EZ14</f>
        <v>145</v>
      </c>
      <c r="FA29" s="6" t="n">
        <f aca="false">FA28-EZ14+FA14</f>
        <v>101</v>
      </c>
      <c r="FB29" s="6" t="n">
        <f aca="false">FB28-FA14+FB14</f>
        <v>208</v>
      </c>
      <c r="FC29" s="6" t="n">
        <f aca="false">FC28-FB14+FC14</f>
        <v>206</v>
      </c>
      <c r="FD29" s="6" t="n">
        <f aca="false">FD28-FC14+FD14</f>
        <v>246</v>
      </c>
      <c r="FE29" s="6" t="n">
        <f aca="false">FE28-FD14+FE14</f>
        <v>252</v>
      </c>
      <c r="FF29" s="6" t="n">
        <f aca="false">FF28-FE14+FF14</f>
        <v>293</v>
      </c>
      <c r="FG29" s="6" t="n">
        <f aca="false">FG28-FF14+FG14</f>
        <v>292</v>
      </c>
      <c r="FH29" s="6" t="n">
        <f aca="false">FH28-FG14+FH14</f>
        <v>288</v>
      </c>
      <c r="FI29" s="6" t="n">
        <f aca="false">FI28-FH14+FI14</f>
        <v>347</v>
      </c>
      <c r="FJ29" s="6" t="n">
        <f aca="false">FJ28-FI14+FJ14</f>
        <v>392</v>
      </c>
      <c r="FK29" s="6" t="n">
        <f aca="false">FK28-FJ14+FK14</f>
        <v>624</v>
      </c>
      <c r="FL29" s="6" t="n">
        <f aca="false">FL28-FK14+FL14</f>
        <v>610</v>
      </c>
      <c r="FM29" s="6" t="n">
        <f aca="false">FM28-FL14+FM14</f>
        <v>535</v>
      </c>
      <c r="FN29" s="6" t="n">
        <f aca="false">FN28-FM14+FN14</f>
        <v>251</v>
      </c>
      <c r="FO29" s="6" t="n">
        <f aca="false">FO28-FN14+FO14</f>
        <v>270</v>
      </c>
      <c r="FP29" s="6" t="n">
        <f aca="false">FP28-FO14+FP14</f>
        <v>212</v>
      </c>
      <c r="FQ29" s="6" t="n">
        <f aca="false">FQ28-FP14+FQ14</f>
        <v>192</v>
      </c>
      <c r="FR29" s="6" t="n">
        <f aca="false">FR28-FQ14+FR14</f>
        <v>240</v>
      </c>
      <c r="FS29" s="6" t="n">
        <f aca="false">FS28-FR14+FS14</f>
        <v>365</v>
      </c>
      <c r="FT29" s="6" t="n">
        <f aca="false">FT28-FS14+FT14</f>
        <v>356</v>
      </c>
      <c r="FU29" s="6" t="n">
        <f aca="false">FU28-FT14+FU14</f>
        <v>433</v>
      </c>
      <c r="FV29" s="6" t="n">
        <f aca="false">FV28-FU14+FV14</f>
        <v>148</v>
      </c>
      <c r="FW29" s="5" t="s">
        <v>26</v>
      </c>
      <c r="FX29" s="1"/>
      <c r="FY29" s="6" t="n">
        <f aca="false">FY28-FX14+FY14</f>
        <v>7444</v>
      </c>
      <c r="FZ29" s="6" t="n">
        <f aca="false">FZ28-FY14+FZ14</f>
        <v>6319</v>
      </c>
      <c r="GA29" s="6" t="n">
        <f aca="false">GA28-FZ14+GA14</f>
        <v>5637</v>
      </c>
      <c r="GB29" s="6" t="n">
        <f aca="false">GB28-GA14+GB14</f>
        <v>4362</v>
      </c>
      <c r="GC29" s="6" t="n">
        <f aca="false">GC28-GB14+GC14</f>
        <v>6109</v>
      </c>
      <c r="GD29" s="6" t="n">
        <f aca="false">GD28-GC14+GD14</f>
        <v>6797</v>
      </c>
      <c r="GE29" s="6" t="n">
        <f aca="false">GE28-GD14+GE14</f>
        <v>8321</v>
      </c>
      <c r="GF29" s="6" t="n">
        <f aca="false">GF28-GE14+GF14</f>
        <v>6767</v>
      </c>
      <c r="GG29" s="6" t="n">
        <f aca="false">GG28-GF14+GG14</f>
        <v>7394</v>
      </c>
      <c r="GH29" s="6" t="n">
        <f aca="false">GH28-GG14+GH14</f>
        <v>6751</v>
      </c>
      <c r="GI29" s="6" t="n">
        <f aca="false">GI28-GH14+GI14</f>
        <v>7158</v>
      </c>
      <c r="GJ29" s="6" t="n">
        <f aca="false">GJ28-GI14+GJ14</f>
        <v>7762</v>
      </c>
      <c r="GK29" s="6" t="n">
        <f aca="false">GK28-GJ14+GK14</f>
        <v>6932</v>
      </c>
      <c r="GL29" s="6" t="n">
        <f aca="false">FG29+DL29+CT29+BZ29+AU29+P29</f>
        <v>6916</v>
      </c>
      <c r="GM29" s="6" t="n">
        <f aca="false">FH29+DM29+CU29+CA29+AV29+Q29+EC29</f>
        <v>7220</v>
      </c>
      <c r="GN29" s="6" t="n">
        <f aca="false">FI29+DN29+CV29+CB29+AW29+R29+ED29</f>
        <v>7904</v>
      </c>
      <c r="GO29" s="6" t="n">
        <f aca="false">FJ29+DO29+CW29+CC29+AX29+S29+EE29</f>
        <v>8278</v>
      </c>
      <c r="GP29" s="6" t="n">
        <f aca="false">FK29+DP29+CX29+CD29+AY29+T29+EF29</f>
        <v>8233</v>
      </c>
      <c r="GQ29" s="6" t="n">
        <f aca="false">FL29+DQ29+CY29+CE29+AZ29+U29+EG29</f>
        <v>6937</v>
      </c>
      <c r="GR29" s="6" t="n">
        <f aca="false">FM29+DR29+CZ29+CF29+BA29+V29+EH29</f>
        <v>5706</v>
      </c>
      <c r="GS29" s="6" t="n">
        <f aca="false">FN29+DS29+DA29+CG29+BB29+W29+EI29</f>
        <v>3484</v>
      </c>
      <c r="GT29" s="6" t="n">
        <f aca="false">FO29+DT29+DB29+CH29+BC29+X29+EJ29</f>
        <v>2652</v>
      </c>
      <c r="GU29" s="6" t="n">
        <f aca="false">FP29+DU29+DC29+CI29+BD29+Y29+EK29</f>
        <v>3296</v>
      </c>
      <c r="GV29" s="6" t="n">
        <f aca="false">Z29+BE29+CJ29+DD29+DV29+EL29+FQ29</f>
        <v>2416</v>
      </c>
      <c r="GW29" s="6" t="n">
        <f aca="false">AA29+BF29+CK29+DE29+DW29+EM29+FR29</f>
        <v>2721</v>
      </c>
      <c r="GX29" s="6" t="n">
        <f aca="false">AB29+BG29+CL29+DF29+DX29+EN29+FS29</f>
        <v>3771</v>
      </c>
      <c r="GY29" s="6" t="n">
        <f aca="false">AC29+BH29+CM29+DG29+DY29+EO29+FT29</f>
        <v>3741</v>
      </c>
      <c r="GZ29" s="6" t="n">
        <f aca="false">AD29+BI29+CN29+DH29+DZ29+EP29+FU29</f>
        <v>4200</v>
      </c>
      <c r="HA29" s="6" t="n">
        <f aca="false">AE29+BJ29+CO29+DI29+EA29+EQ29+FV29</f>
        <v>1525</v>
      </c>
      <c r="HB29" s="9" t="n">
        <f aca="false">(GZ29-GZ28)/(GZ28+0.01)*100</f>
        <v>1.62109455336426</v>
      </c>
      <c r="HC29" s="9" t="n">
        <f aca="false">(GZ29-GY29)/(GY29+0.01)*100</f>
        <v>12.2694138748627</v>
      </c>
      <c r="HD29" s="5" t="s">
        <v>26</v>
      </c>
      <c r="HE29" s="6" t="n">
        <f aca="false">HE28+HE14</f>
        <v>103</v>
      </c>
      <c r="HF29" s="6" t="n">
        <f aca="false">HF28-HE14+HF14</f>
        <v>50</v>
      </c>
      <c r="HG29" s="6" t="n">
        <f aca="false">HG28-HF14+HG14</f>
        <v>133</v>
      </c>
      <c r="HH29" s="6" t="n">
        <f aca="false">HH28-HG14+HH14</f>
        <v>113</v>
      </c>
      <c r="HI29" s="6" t="n">
        <f aca="false">HI28-HH14+HI14</f>
        <v>152</v>
      </c>
      <c r="HJ29" s="6" t="n">
        <f aca="false">HJ28-HI14+HJ14</f>
        <v>158</v>
      </c>
      <c r="HK29" s="6" t="n">
        <f aca="false">HK28-HJ14+HK14</f>
        <v>151</v>
      </c>
      <c r="HL29" s="6" t="n">
        <f aca="false">HL28-HK14+HL14</f>
        <v>107</v>
      </c>
      <c r="HM29" s="6" t="n">
        <f aca="false">HM28-HL14+HM14</f>
        <v>142</v>
      </c>
      <c r="HN29" s="6" t="n">
        <f aca="false">HN28-HM14+HN14</f>
        <v>146</v>
      </c>
      <c r="HO29" s="6" t="n">
        <f aca="false">HO28-HN14+HO14</f>
        <v>175</v>
      </c>
      <c r="HP29" s="6" t="n">
        <f aca="false">HP28-HO14+HP14</f>
        <v>343</v>
      </c>
      <c r="HQ29" s="6" t="n">
        <f aca="false">HQ28-HP14+HQ14</f>
        <v>340</v>
      </c>
      <c r="HR29" s="6" t="n">
        <f aca="false">HR28-HQ14+HR14</f>
        <v>290</v>
      </c>
      <c r="HS29" s="6" t="n">
        <f aca="false">HS28-HR14+HS14</f>
        <v>98</v>
      </c>
      <c r="HT29" s="6" t="n">
        <f aca="false">HT28-HS14+HT14</f>
        <v>113</v>
      </c>
      <c r="HU29" s="6" t="n">
        <f aca="false">HU28-HT14+HU14</f>
        <v>59</v>
      </c>
      <c r="HV29" s="6" t="n">
        <f aca="false">HV28-HU14+HV14</f>
        <v>46</v>
      </c>
      <c r="HW29" s="6" t="n">
        <f aca="false">HW28-HV14+HW14</f>
        <v>28</v>
      </c>
      <c r="HX29" s="6" t="n">
        <f aca="false">HX28-HW14+HX14</f>
        <v>87</v>
      </c>
      <c r="HY29" s="6" t="n">
        <f aca="false">HY28-HX14+HY14</f>
        <v>78</v>
      </c>
      <c r="HZ29" s="6" t="n">
        <f aca="false">HZ28-HY14+HZ14</f>
        <v>102</v>
      </c>
      <c r="IA29" s="6" t="n">
        <f aca="false">IA28-HZ14+IA14</f>
        <v>25</v>
      </c>
      <c r="IB29" s="5" t="s">
        <v>26</v>
      </c>
      <c r="IC29" s="3" t="s">
        <v>31</v>
      </c>
      <c r="ID29" s="6" t="n">
        <f aca="false">ID28-IC14+ID14</f>
        <v>82</v>
      </c>
      <c r="IE29" s="6" t="n">
        <f aca="false">IE28-ID14+IE14</f>
        <v>75</v>
      </c>
      <c r="IF29" s="6" t="n">
        <f aca="false">IF28-IE14+IF14</f>
        <v>93</v>
      </c>
      <c r="IG29" s="6" t="n">
        <f aca="false">IG28-IF14+IG14</f>
        <v>94</v>
      </c>
      <c r="IH29" s="6" t="n">
        <f aca="false">IH28-IG14+IH14</f>
        <v>94</v>
      </c>
      <c r="II29" s="6" t="n">
        <f aca="false">II28-IH14+II14</f>
        <v>142</v>
      </c>
      <c r="IJ29" s="6" t="n">
        <f aca="false">IJ28-II14+IJ14</f>
        <v>185</v>
      </c>
      <c r="IK29" s="6" t="n">
        <f aca="false">IK28-IJ14+IK14</f>
        <v>146</v>
      </c>
      <c r="IL29" s="6" t="n">
        <f aca="false">IL28-IK14+IL14</f>
        <v>201</v>
      </c>
      <c r="IM29" s="6" t="n">
        <f aca="false">IM28-IL14+IM14</f>
        <v>242</v>
      </c>
      <c r="IN29" s="6" t="n">
        <f aca="false">IN28-IM14+IN14</f>
        <v>281</v>
      </c>
      <c r="IO29" s="6" t="n">
        <f aca="false">IO28-IN14+IO14</f>
        <v>270</v>
      </c>
      <c r="IP29" s="6" t="n">
        <f aca="false">IP28-IO14+IP14</f>
        <v>245</v>
      </c>
      <c r="IQ29" s="6" t="n">
        <f aca="false">IQ28-IP14+IQ14</f>
        <v>153</v>
      </c>
      <c r="IR29" s="6" t="n">
        <f aca="false">IR28-IQ14+IR14</f>
        <v>157</v>
      </c>
      <c r="IS29" s="6" t="n">
        <f aca="false">IS28-IR14+IS14</f>
        <v>153</v>
      </c>
      <c r="IT29" s="6" t="n">
        <f aca="false">IT28-IS14+IT14</f>
        <v>146</v>
      </c>
      <c r="IU29" s="6" t="n">
        <f aca="false">IU28-IT14+IU14</f>
        <v>212</v>
      </c>
      <c r="IV29" s="6" t="n">
        <f aca="false">IV28-IU14+IV14</f>
        <v>278</v>
      </c>
      <c r="IW29" s="6" t="n">
        <f aca="false">IW28-IV14+IW14</f>
        <v>278</v>
      </c>
      <c r="IX29" s="6" t="n">
        <f aca="false">IX28-IW14+IX14</f>
        <v>331</v>
      </c>
      <c r="IY29" s="6" t="n">
        <f aca="false">IY28-IX14+IY14</f>
        <v>123</v>
      </c>
      <c r="IZ29" s="5" t="s">
        <v>26</v>
      </c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</row>
    <row r="30" customFormat="false" ht="12.8" hidden="false" customHeight="false" outlineLevel="0" collapsed="false">
      <c r="A30" s="3" t="s">
        <v>27</v>
      </c>
      <c r="B30" s="1"/>
      <c r="C30" s="6" t="n">
        <f aca="false">C29-B15+C15</f>
        <v>4209</v>
      </c>
      <c r="D30" s="6" t="n">
        <f aca="false">D29-C15+D15</f>
        <v>3318</v>
      </c>
      <c r="E30" s="6" t="n">
        <f aca="false">E29-D15+E15</f>
        <v>2673</v>
      </c>
      <c r="F30" s="6" t="n">
        <f aca="false">F29-E15+F15</f>
        <v>1920</v>
      </c>
      <c r="G30" s="6" t="n">
        <f aca="false">G29-F15+G15</f>
        <v>2974</v>
      </c>
      <c r="H30" s="6" t="n">
        <f aca="false">H29-G15+H15</f>
        <v>3133</v>
      </c>
      <c r="I30" s="6" t="n">
        <f aca="false">I29-H15+I15</f>
        <v>3656</v>
      </c>
      <c r="J30" s="6" t="n">
        <f aca="false">J29-I15+J15</f>
        <v>2577</v>
      </c>
      <c r="K30" s="6" t="n">
        <f aca="false">K29-J15+K15</f>
        <v>2694</v>
      </c>
      <c r="L30" s="6" t="n">
        <f aca="false">L29-K15+L15</f>
        <v>2268</v>
      </c>
      <c r="M30" s="6" t="n">
        <f aca="false">M29-L15+M15</f>
        <v>2254</v>
      </c>
      <c r="N30" s="6" t="n">
        <f aca="false">N29-M15+N15</f>
        <v>2279</v>
      </c>
      <c r="O30" s="6" t="n">
        <f aca="false">O29-N15+O15</f>
        <v>1828</v>
      </c>
      <c r="P30" s="6" t="n">
        <f aca="false">P29-O15+P15</f>
        <v>1749</v>
      </c>
      <c r="Q30" s="6" t="n">
        <f aca="false">Q29-P15+Q15</f>
        <v>1480</v>
      </c>
      <c r="R30" s="6" t="n">
        <f aca="false">R29-Q15+R15</f>
        <v>1442</v>
      </c>
      <c r="S30" s="6" t="n">
        <f aca="false">S29-R15+S15</f>
        <v>1711</v>
      </c>
      <c r="T30" s="6" t="n">
        <f aca="false">T29-S15+T15</f>
        <v>1544</v>
      </c>
      <c r="U30" s="6" t="n">
        <f aca="false">U29-T15+U15</f>
        <v>1095</v>
      </c>
      <c r="V30" s="6" t="n">
        <f aca="false">V29-U15+V15</f>
        <v>991</v>
      </c>
      <c r="W30" s="6" t="n">
        <f aca="false">W29-V15+W15</f>
        <v>555</v>
      </c>
      <c r="X30" s="6" t="n">
        <f aca="false">X29-W15+X15</f>
        <v>403</v>
      </c>
      <c r="Y30" s="6" t="n">
        <f aca="false">Y29-X15+Y15</f>
        <v>476</v>
      </c>
      <c r="Z30" s="6" t="n">
        <f aca="false">Z29-Y15+Z15</f>
        <v>457</v>
      </c>
      <c r="AA30" s="6" t="n">
        <f aca="false">AA29-Z15+AA15</f>
        <v>506</v>
      </c>
      <c r="AB30" s="6" t="n">
        <f aca="false">AB29-AA15+AB15</f>
        <v>658</v>
      </c>
      <c r="AC30" s="6" t="n">
        <f aca="false">AC29-AB15+AC15</f>
        <v>725</v>
      </c>
      <c r="AD30" s="6" t="n">
        <f aca="false">AD29-AC15+AD15</f>
        <v>801</v>
      </c>
      <c r="AE30" s="6" t="n">
        <f aca="false">AE29-AD15+AE15</f>
        <v>306</v>
      </c>
      <c r="AF30" s="5" t="s">
        <v>27</v>
      </c>
      <c r="AG30" s="1"/>
      <c r="AH30" s="6" t="n">
        <f aca="false">AH29-AG15+AH15</f>
        <v>2006</v>
      </c>
      <c r="AI30" s="6" t="n">
        <f aca="false">AI29-AH15+AI15</f>
        <v>1781</v>
      </c>
      <c r="AJ30" s="6" t="n">
        <f aca="false">AJ29-AI15+AJ15</f>
        <v>1867</v>
      </c>
      <c r="AK30" s="6" t="n">
        <f aca="false">AK29-AJ15+AK15</f>
        <v>1718</v>
      </c>
      <c r="AL30" s="6" t="n">
        <f aca="false">AL29-AK15+AL15</f>
        <v>2263</v>
      </c>
      <c r="AM30" s="6" t="n">
        <f aca="false">AM29-AL15+AM15</f>
        <v>2520</v>
      </c>
      <c r="AN30" s="6" t="n">
        <f aca="false">AN29-AM15+AN15</f>
        <v>3195</v>
      </c>
      <c r="AO30" s="6" t="n">
        <f aca="false">AO29-AN15+AO15</f>
        <v>2984</v>
      </c>
      <c r="AP30" s="6" t="n">
        <f aca="false">AP29-AO15+AP15</f>
        <v>3084</v>
      </c>
      <c r="AQ30" s="6" t="n">
        <f aca="false">AQ29-AP15+AQ15</f>
        <v>3018</v>
      </c>
      <c r="AR30" s="6" t="n">
        <f aca="false">AR29-AQ15+AR15</f>
        <v>3361</v>
      </c>
      <c r="AS30" s="6" t="n">
        <f aca="false">AS29-AR15+AS15</f>
        <v>3834</v>
      </c>
      <c r="AT30" s="6" t="n">
        <f aca="false">AT29-AS15+AT15</f>
        <v>3420</v>
      </c>
      <c r="AU30" s="6" t="n">
        <f aca="false">AU29-AT15+AU15</f>
        <v>3465</v>
      </c>
      <c r="AV30" s="6" t="n">
        <f aca="false">AV29-AU15+AV15</f>
        <v>3869</v>
      </c>
      <c r="AW30" s="6" t="n">
        <f aca="false">AW29-AV15+AW15</f>
        <v>3982</v>
      </c>
      <c r="AX30" s="6" t="n">
        <f aca="false">AX29-AW15+AX15</f>
        <v>3843</v>
      </c>
      <c r="AY30" s="6" t="n">
        <f aca="false">AY29-AX15+AY15</f>
        <v>3720</v>
      </c>
      <c r="AZ30" s="6" t="n">
        <f aca="false">AZ29-AY15+AZ15</f>
        <v>3043</v>
      </c>
      <c r="BA30" s="6" t="n">
        <f aca="false">BA29-AZ15+BA15</f>
        <v>2602</v>
      </c>
      <c r="BB30" s="6" t="n">
        <f aca="false">BB29-BA15+BB15</f>
        <v>1474</v>
      </c>
      <c r="BC30" s="6" t="n">
        <f aca="false">BC29-BB15+BC15</f>
        <v>1201</v>
      </c>
      <c r="BD30" s="6" t="n">
        <f aca="false">BD29-BC15+BD15</f>
        <v>1537</v>
      </c>
      <c r="BE30" s="6" t="n">
        <f aca="false">BE29-BD15+BE15</f>
        <v>996</v>
      </c>
      <c r="BF30" s="6" t="n">
        <f aca="false">BF29-BE15+BF15</f>
        <v>1362</v>
      </c>
      <c r="BG30" s="6" t="n">
        <f aca="false">BG29-BF15+BG15</f>
        <v>1830</v>
      </c>
      <c r="BH30" s="6" t="n">
        <f aca="false">BH29-BG15+BH15</f>
        <v>1853</v>
      </c>
      <c r="BI30" s="6" t="n">
        <f aca="false">BI29-BH15+BI15</f>
        <v>2018</v>
      </c>
      <c r="BJ30" s="6" t="n">
        <f aca="false">BJ29-BI15+BJ15</f>
        <v>482</v>
      </c>
      <c r="BK30" s="5" t="s">
        <v>27</v>
      </c>
      <c r="BL30" s="1"/>
      <c r="BM30" s="6" t="n">
        <f aca="false">BM29-BL15+BM15</f>
        <v>1053</v>
      </c>
      <c r="BN30" s="6" t="n">
        <f aca="false">BN29-BM15+BN15</f>
        <v>1033</v>
      </c>
      <c r="BO30" s="6" t="n">
        <f aca="false">BO29-BN15+BO15</f>
        <v>949</v>
      </c>
      <c r="BP30" s="6" t="n">
        <f aca="false">BP29-BO15+BP15</f>
        <v>757</v>
      </c>
      <c r="BQ30" s="6" t="n">
        <f aca="false">BQ29-BP15+BQ15</f>
        <v>939</v>
      </c>
      <c r="BR30" s="6" t="n">
        <f aca="false">BR29-BQ15+BR15</f>
        <v>1014</v>
      </c>
      <c r="BS30" s="6" t="n">
        <f aca="false">BS29-BR15+BS15</f>
        <v>1344</v>
      </c>
      <c r="BT30" s="6" t="n">
        <f aca="false">BT29-BS15+BT15</f>
        <v>1094</v>
      </c>
      <c r="BU30" s="6" t="n">
        <f aca="false">BU29-BT15+BU15</f>
        <v>1401</v>
      </c>
      <c r="BV30" s="6" t="n">
        <f aca="false">BV29-BU15+BV15</f>
        <v>1243</v>
      </c>
      <c r="BW30" s="6" t="n">
        <f aca="false">BW29-BV15+BW15</f>
        <v>1320</v>
      </c>
      <c r="BX30" s="6" t="n">
        <f aca="false">BX29-BW15+BX15</f>
        <v>1294</v>
      </c>
      <c r="BY30" s="6" t="n">
        <f aca="false">BY29-BX15+BY15</f>
        <v>1217</v>
      </c>
      <c r="BZ30" s="6" t="n">
        <f aca="false">BZ29-BY15+BZ15</f>
        <v>1305</v>
      </c>
      <c r="CA30" s="6" t="n">
        <f aca="false">CA29-BZ15+CA15</f>
        <v>1363</v>
      </c>
      <c r="CB30" s="6" t="n">
        <f aca="false">CB29-CA15+CB15</f>
        <v>1502</v>
      </c>
      <c r="CC30" s="6" t="n">
        <f aca="false">CC29-CB15+CC15</f>
        <v>1503</v>
      </c>
      <c r="CD30" s="6" t="n">
        <f aca="false">CD29-CC15+CD15</f>
        <v>1406</v>
      </c>
      <c r="CE30" s="6" t="n">
        <f aca="false">CE29-CD15+CE15</f>
        <v>1231</v>
      </c>
      <c r="CF30" s="6" t="n">
        <f aca="false">CF29-CE15+CF15</f>
        <v>927</v>
      </c>
      <c r="CG30" s="6" t="n">
        <f aca="false">CG29-CF15+CG15</f>
        <v>680</v>
      </c>
      <c r="CH30" s="6" t="n">
        <f aca="false">CH29-CG15+CH15</f>
        <v>518</v>
      </c>
      <c r="CI30" s="6" t="n">
        <f aca="false">CI29-CH15+CI15</f>
        <v>557</v>
      </c>
      <c r="CJ30" s="6" t="n">
        <f aca="false">CJ29-CI15+CJ15</f>
        <v>441</v>
      </c>
      <c r="CK30" s="6" t="n">
        <f aca="false">CK29-CJ15+CK15</f>
        <v>406</v>
      </c>
      <c r="CL30" s="6" t="n">
        <f aca="false">CL29-CK15+CL15</f>
        <v>515</v>
      </c>
      <c r="CM30" s="6" t="n">
        <f aca="false">CM29-CL15+CM15</f>
        <v>456</v>
      </c>
      <c r="CN30" s="6" t="n">
        <f aca="false">CN29-CM15+CN15</f>
        <v>473</v>
      </c>
      <c r="CO30" s="6" t="n">
        <f aca="false">CO29-CN15+CO15</f>
        <v>154</v>
      </c>
      <c r="CP30" s="5" t="s">
        <v>27</v>
      </c>
      <c r="CQ30" s="1"/>
      <c r="CR30" s="1"/>
      <c r="CS30" s="6" t="n">
        <f aca="false">CS29-CR15+CS15</f>
        <v>137</v>
      </c>
      <c r="CT30" s="6" t="n">
        <f aca="false">CT29-CS15+CT15</f>
        <v>126</v>
      </c>
      <c r="CU30" s="6" t="n">
        <f aca="false">CU29-CT15+CU15</f>
        <v>210</v>
      </c>
      <c r="CV30" s="6" t="n">
        <f aca="false">CV29-CU15+CV15</f>
        <v>175</v>
      </c>
      <c r="CW30" s="6" t="n">
        <f aca="false">CW29-CV15+CW15</f>
        <v>216</v>
      </c>
      <c r="CX30" s="6" t="n">
        <f aca="false">CX29-CW15+CX15</f>
        <v>180</v>
      </c>
      <c r="CY30" s="6" t="n">
        <f aca="false">CY29-CX15+CY15</f>
        <v>185</v>
      </c>
      <c r="CZ30" s="6" t="n">
        <f aca="false">CZ29-CY15+CZ15</f>
        <v>157</v>
      </c>
      <c r="DA30" s="6" t="n">
        <f aca="false">DA29-CZ15+DA15</f>
        <v>108</v>
      </c>
      <c r="DB30" s="6" t="n">
        <f aca="false">DB29-DA15+DB15</f>
        <v>177</v>
      </c>
      <c r="DC30" s="6" t="n">
        <f aca="false">DC29-DB15+DC15</f>
        <v>147</v>
      </c>
      <c r="DD30" s="6" t="n">
        <f aca="false">DD29-DC15+DD15</f>
        <v>220</v>
      </c>
      <c r="DE30" s="6" t="n">
        <f aca="false">DE29-DD15+DE15</f>
        <v>183</v>
      </c>
      <c r="DF30" s="6" t="n">
        <f aca="false">DF29-DE15+DF15</f>
        <v>257</v>
      </c>
      <c r="DG30" s="6" t="n">
        <f aca="false">DG29-DF15+DG15</f>
        <v>229</v>
      </c>
      <c r="DH30" s="6" t="n">
        <f aca="false">DH29-DG15+DH15</f>
        <v>323</v>
      </c>
      <c r="DI30" s="6" t="n">
        <f aca="false">DI29-DH15+DI15</f>
        <v>82</v>
      </c>
      <c r="DJ30" s="5" t="s">
        <v>27</v>
      </c>
      <c r="DK30" s="1"/>
      <c r="DL30" s="1"/>
      <c r="DM30" s="6" t="n">
        <f aca="false">DM29-DL15+DM15</f>
        <v>133</v>
      </c>
      <c r="DN30" s="6" t="n">
        <f aca="false">DN29-DM15+DN15</f>
        <v>159</v>
      </c>
      <c r="DO30" s="6" t="n">
        <f aca="false">DO29-DN15+DO15</f>
        <v>201</v>
      </c>
      <c r="DP30" s="6" t="n">
        <f aca="false">DP29-DO15+DP15</f>
        <v>243</v>
      </c>
      <c r="DQ30" s="6" t="n">
        <f aca="false">DQ29-DP15+DQ15</f>
        <v>208</v>
      </c>
      <c r="DR30" s="6" t="n">
        <f aca="false">DR29-DQ15+DR15</f>
        <v>239</v>
      </c>
      <c r="DS30" s="6" t="n">
        <f aca="false">DS29-DR15+DS15</f>
        <v>135</v>
      </c>
      <c r="DT30" s="6" t="n">
        <f aca="false">DT29-DS15+DT15</f>
        <v>91</v>
      </c>
      <c r="DU30" s="6" t="n">
        <f aca="false">DU29-DT15+DU15</f>
        <v>126</v>
      </c>
      <c r="DV30" s="6" t="n">
        <f aca="false">DV29-DU15+DV15</f>
        <v>65</v>
      </c>
      <c r="DW30" s="6" t="n">
        <f aca="false">DW29-DV15+DW15</f>
        <v>35</v>
      </c>
      <c r="DX30" s="6" t="n">
        <f aca="false">DX29-DW15+DX15</f>
        <v>61</v>
      </c>
      <c r="DY30" s="6" t="n">
        <f aca="false">DY29-DX15+DY15</f>
        <v>61</v>
      </c>
      <c r="DZ30" s="6" t="n">
        <f aca="false">DZ29-DY15+DZ15</f>
        <v>83</v>
      </c>
      <c r="EA30" s="6" t="n">
        <f aca="false">EA29-DZ15+EA15</f>
        <v>31</v>
      </c>
      <c r="EB30" s="5" t="s">
        <v>27</v>
      </c>
      <c r="EC30" s="1"/>
      <c r="ED30" s="6" t="n">
        <f aca="false">ED29-EC15+ED15</f>
        <v>351</v>
      </c>
      <c r="EE30" s="6" t="n">
        <f aca="false">EE29-ED15+EE15</f>
        <v>349</v>
      </c>
      <c r="EF30" s="6" t="n">
        <f aca="false">EF29-EE15+EF15</f>
        <v>407</v>
      </c>
      <c r="EG30" s="6" t="n">
        <f aca="false">EG29-EF15+EG15</f>
        <v>323</v>
      </c>
      <c r="EH30" s="6" t="n">
        <f aca="false">EH29-EG15+EH15</f>
        <v>301</v>
      </c>
      <c r="EI30" s="6" t="n">
        <f aca="false">EI29-EH15+EI15</f>
        <v>153</v>
      </c>
      <c r="EJ30" s="6" t="n">
        <f aca="false">EJ29-EI15+EJ15</f>
        <v>92</v>
      </c>
      <c r="EK30" s="6" t="n">
        <f aca="false">EK29-EJ15+EK15</f>
        <v>143</v>
      </c>
      <c r="EL30" s="6" t="n">
        <f aca="false">EL29-EK15+EL15</f>
        <v>73</v>
      </c>
      <c r="EM30" s="6" t="n">
        <f aca="false">EM29-EL15+EM15</f>
        <v>65</v>
      </c>
      <c r="EN30" s="6" t="n">
        <f aca="false">EN29-EM15+EN15</f>
        <v>66</v>
      </c>
      <c r="EO30" s="6" t="n">
        <f aca="false">EO29-EN15+EO15</f>
        <v>71</v>
      </c>
      <c r="EP30" s="6" t="n">
        <f aca="false">EP29-EO15+EP15</f>
        <v>85</v>
      </c>
      <c r="EQ30" s="6" t="n">
        <f aca="false">EQ29-EP15+EQ15</f>
        <v>30</v>
      </c>
      <c r="ER30" s="5" t="s">
        <v>27</v>
      </c>
      <c r="ES30" s="1"/>
      <c r="ET30" s="6" t="n">
        <f aca="false">ET29-ES15+ET15</f>
        <v>87</v>
      </c>
      <c r="EU30" s="6" t="n">
        <f aca="false">EU29-ET15+EU15</f>
        <v>66</v>
      </c>
      <c r="EV30" s="6" t="n">
        <f aca="false">EV29-EU15+EV15</f>
        <v>46</v>
      </c>
      <c r="EW30" s="6" t="n">
        <f aca="false">EW29-EV15+EW15</f>
        <v>24</v>
      </c>
      <c r="EX30" s="6" t="n">
        <f aca="false">EX29-EW15+EX15</f>
        <v>102</v>
      </c>
      <c r="EY30" s="6" t="n">
        <f aca="false">EY29-EX15+EY15</f>
        <v>154</v>
      </c>
      <c r="EZ30" s="6" t="n">
        <f aca="false">EZ29-EY15+EZ15</f>
        <v>142</v>
      </c>
      <c r="FA30" s="6" t="n">
        <f aca="false">FA29-EZ15+FA15</f>
        <v>103</v>
      </c>
      <c r="FB30" s="6" t="n">
        <f aca="false">FB29-FA15+FB15</f>
        <v>235</v>
      </c>
      <c r="FC30" s="6" t="n">
        <f aca="false">FC29-FB15+FC15</f>
        <v>206</v>
      </c>
      <c r="FD30" s="6" t="n">
        <f aca="false">FD29-FC15+FD15</f>
        <v>222</v>
      </c>
      <c r="FE30" s="6" t="n">
        <f aca="false">FE29-FD15+FE15</f>
        <v>255</v>
      </c>
      <c r="FF30" s="6" t="n">
        <f aca="false">FF29-FE15+FF15</f>
        <v>292</v>
      </c>
      <c r="FG30" s="6" t="n">
        <f aca="false">FG29-FF15+FG15</f>
        <v>295</v>
      </c>
      <c r="FH30" s="6" t="n">
        <f aca="false">FH29-FG15+FH15</f>
        <v>289</v>
      </c>
      <c r="FI30" s="6" t="n">
        <f aca="false">FI29-FH15+FI15</f>
        <v>354</v>
      </c>
      <c r="FJ30" s="6" t="n">
        <f aca="false">FJ29-FI15+FJ15</f>
        <v>415</v>
      </c>
      <c r="FK30" s="6" t="n">
        <f aca="false">FK29-FJ15+FK15</f>
        <v>617</v>
      </c>
      <c r="FL30" s="6" t="n">
        <f aca="false">FL29-FK15+FL15</f>
        <v>597</v>
      </c>
      <c r="FM30" s="6" t="n">
        <f aca="false">FM29-FL15+FM15</f>
        <v>529</v>
      </c>
      <c r="FN30" s="6" t="n">
        <f aca="false">FN29-FM15+FN15</f>
        <v>308</v>
      </c>
      <c r="FO30" s="6" t="n">
        <f aca="false">FO29-FN15+FO15</f>
        <v>202</v>
      </c>
      <c r="FP30" s="6" t="n">
        <f aca="false">FP29-FO15+FP15</f>
        <v>208</v>
      </c>
      <c r="FQ30" s="6" t="n">
        <f aca="false">FQ29-FP15+FQ15</f>
        <v>212</v>
      </c>
      <c r="FR30" s="6" t="n">
        <f aca="false">FR29-FQ15+FR15</f>
        <v>232</v>
      </c>
      <c r="FS30" s="6" t="n">
        <f aca="false">FS29-FR15+FS15</f>
        <v>373</v>
      </c>
      <c r="FT30" s="6" t="n">
        <f aca="false">FT29-FS15+FT15</f>
        <v>365</v>
      </c>
      <c r="FU30" s="6" t="n">
        <f aca="false">FU29-FT15+FU15</f>
        <v>433</v>
      </c>
      <c r="FV30" s="6" t="n">
        <f aca="false">FV29-FU15+FV15</f>
        <v>109</v>
      </c>
      <c r="FW30" s="5" t="s">
        <v>27</v>
      </c>
      <c r="FX30" s="1"/>
      <c r="FY30" s="6" t="n">
        <f aca="false">FY29-FX15+FY15</f>
        <v>7355</v>
      </c>
      <c r="FZ30" s="6" t="n">
        <f aca="false">FZ29-FY15+FZ15</f>
        <v>6198</v>
      </c>
      <c r="GA30" s="6" t="n">
        <f aca="false">GA29-FZ15+GA15</f>
        <v>5535</v>
      </c>
      <c r="GB30" s="6" t="n">
        <f aca="false">GB29-GA15+GB15</f>
        <v>4419</v>
      </c>
      <c r="GC30" s="6" t="n">
        <f aca="false">GC29-GB15+GC15</f>
        <v>6278</v>
      </c>
      <c r="GD30" s="6" t="n">
        <f aca="false">GD29-GC15+GD15</f>
        <v>6821</v>
      </c>
      <c r="GE30" s="6" t="n">
        <f aca="false">GE29-GD15+GE15</f>
        <v>8337</v>
      </c>
      <c r="GF30" s="6" t="n">
        <f aca="false">GF29-GE15+GF15</f>
        <v>6758</v>
      </c>
      <c r="GG30" s="6" t="n">
        <f aca="false">GG29-GF15+GG15</f>
        <v>7414</v>
      </c>
      <c r="GH30" s="6" t="n">
        <f aca="false">GH29-GG15+GH15</f>
        <v>6735</v>
      </c>
      <c r="GI30" s="6" t="n">
        <f aca="false">GI29-GH15+GI15</f>
        <v>7157</v>
      </c>
      <c r="GJ30" s="6" t="n">
        <f aca="false">GJ29-GI15+GJ15</f>
        <v>7662</v>
      </c>
      <c r="GK30" s="6" t="n">
        <f aca="false">GK29-GJ15+GK15</f>
        <v>6894</v>
      </c>
      <c r="GL30" s="6" t="n">
        <f aca="false">FG30+DL30+CT30+BZ30+AU30+P30</f>
        <v>6940</v>
      </c>
      <c r="GM30" s="6" t="n">
        <f aca="false">FH30+DM30+CU30+CA30+AV30+Q30+EC30</f>
        <v>7344</v>
      </c>
      <c r="GN30" s="6" t="n">
        <f aca="false">FI30+DN30+CV30+CB30+AW30+R30+ED30</f>
        <v>7965</v>
      </c>
      <c r="GO30" s="6" t="n">
        <f aca="false">FJ30+DO30+CW30+CC30+AX30+S30+EE30</f>
        <v>8238</v>
      </c>
      <c r="GP30" s="6" t="n">
        <f aca="false">FK30+DP30+CX30+CD30+AY30+T30+EF30</f>
        <v>8117</v>
      </c>
      <c r="GQ30" s="6" t="n">
        <f aca="false">FL30+DQ30+CY30+CE30+AZ30+U30+EG30</f>
        <v>6682</v>
      </c>
      <c r="GR30" s="6" t="n">
        <f aca="false">FM30+DR30+CZ30+CF30+BA30+V30+EH30</f>
        <v>5746</v>
      </c>
      <c r="GS30" s="6" t="n">
        <f aca="false">FN30+DS30+DA30+CG30+BB30+W30+EI30</f>
        <v>3413</v>
      </c>
      <c r="GT30" s="6" t="n">
        <f aca="false">FO30+DT30+DB30+CH30+BC30+X30+EJ30</f>
        <v>2684</v>
      </c>
      <c r="GU30" s="6" t="n">
        <f aca="false">FP30+DU30+DC30+CI30+BD30+Y30+EK30</f>
        <v>3194</v>
      </c>
      <c r="GV30" s="6" t="n">
        <f aca="false">Z30+BE30+CJ30+DD30+DV30+EL30+FQ30</f>
        <v>2464</v>
      </c>
      <c r="GW30" s="6" t="n">
        <f aca="false">AA30+BF30+CK30+DE30+DW30+EM30+FR30</f>
        <v>2789</v>
      </c>
      <c r="GX30" s="6" t="n">
        <f aca="false">AB30+BG30+CL30+DF30+DX30+EN30+FS30</f>
        <v>3760</v>
      </c>
      <c r="GY30" s="6" t="n">
        <f aca="false">AC30+BH30+CM30+DG30+DY30+EO30+FT30</f>
        <v>3760</v>
      </c>
      <c r="GZ30" s="6" t="n">
        <f aca="false">AD30+BI30+CN30+DH30+DZ30+EP30+FU30</f>
        <v>4216</v>
      </c>
      <c r="HA30" s="6" t="n">
        <f aca="false">AE30+BJ30+CO30+DI30+EA30+EQ30+FV30</f>
        <v>1194</v>
      </c>
      <c r="HB30" s="9" t="n">
        <f aca="false">(GZ30-GZ29)/(GZ29+0.01)*100</f>
        <v>0.380951473925062</v>
      </c>
      <c r="HC30" s="9" t="n">
        <f aca="false">(GZ30-GY30)/(GY30+0.01)*100</f>
        <v>12.1276273201401</v>
      </c>
      <c r="HD30" s="5" t="s">
        <v>27</v>
      </c>
      <c r="HE30" s="6" t="n">
        <f aca="false">HE29+HE15</f>
        <v>113</v>
      </c>
      <c r="HF30" s="6" t="n">
        <f aca="false">HF29-HE15+HF15</f>
        <v>45</v>
      </c>
      <c r="HG30" s="6" t="n">
        <f aca="false">HG29-HF15+HG15</f>
        <v>154</v>
      </c>
      <c r="HH30" s="6" t="n">
        <f aca="false">HH29-HG15+HH15</f>
        <v>113</v>
      </c>
      <c r="HI30" s="6" t="n">
        <f aca="false">HI29-HH15+HI15</f>
        <v>134</v>
      </c>
      <c r="HJ30" s="6" t="n">
        <f aca="false">HJ29-HI15+HJ15</f>
        <v>159</v>
      </c>
      <c r="HK30" s="6" t="n">
        <f aca="false">HK29-HJ15+HK15</f>
        <v>148</v>
      </c>
      <c r="HL30" s="6" t="n">
        <f aca="false">HL29-HK15+HL15</f>
        <v>108</v>
      </c>
      <c r="HM30" s="6" t="n">
        <f aca="false">HM29-HL15+HM15</f>
        <v>144</v>
      </c>
      <c r="HN30" s="6" t="n">
        <f aca="false">HN29-HM15+HN15</f>
        <v>148</v>
      </c>
      <c r="HO30" s="6" t="n">
        <f aca="false">HO29-HN15+HO15</f>
        <v>183</v>
      </c>
      <c r="HP30" s="6" t="n">
        <f aca="false">HP29-HO15+HP15</f>
        <v>343</v>
      </c>
      <c r="HQ30" s="6" t="n">
        <f aca="false">HQ29-HP15+HQ15</f>
        <v>332</v>
      </c>
      <c r="HR30" s="6" t="n">
        <f aca="false">HR29-HQ15+HR15</f>
        <v>287</v>
      </c>
      <c r="HS30" s="6" t="n">
        <f aca="false">HS29-HR15+HS15</f>
        <v>143</v>
      </c>
      <c r="HT30" s="6" t="n">
        <f aca="false">HT29-HS15+HT15</f>
        <v>62</v>
      </c>
      <c r="HU30" s="6" t="n">
        <f aca="false">HU29-HT15+HU15</f>
        <v>59</v>
      </c>
      <c r="HV30" s="6" t="n">
        <f aca="false">HV29-HU15+HV15</f>
        <v>50</v>
      </c>
      <c r="HW30" s="6" t="n">
        <f aca="false">HW29-HV15+HW15</f>
        <v>27</v>
      </c>
      <c r="HX30" s="6" t="n">
        <f aca="false">HX29-HW15+HX15</f>
        <v>90</v>
      </c>
      <c r="HY30" s="6" t="n">
        <f aca="false">HY29-HX15+HY15</f>
        <v>74</v>
      </c>
      <c r="HZ30" s="6" t="n">
        <f aca="false">HZ29-HY15+HZ15</f>
        <v>107</v>
      </c>
      <c r="IA30" s="6" t="n">
        <f aca="false">IA29-HZ15+IA15</f>
        <v>16</v>
      </c>
      <c r="IB30" s="5" t="s">
        <v>27</v>
      </c>
      <c r="IC30" s="3" t="s">
        <v>31</v>
      </c>
      <c r="ID30" s="6" t="n">
        <f aca="false">ID29-IC15+ID15</f>
        <v>79</v>
      </c>
      <c r="IE30" s="6" t="n">
        <f aca="false">IE29-ID15+IE15</f>
        <v>81</v>
      </c>
      <c r="IF30" s="6" t="n">
        <f aca="false">IF29-IE15+IF15</f>
        <v>93</v>
      </c>
      <c r="IG30" s="6" t="n">
        <f aca="false">IG29-IF15+IG15</f>
        <v>88</v>
      </c>
      <c r="IH30" s="6" t="n">
        <f aca="false">IH29-IG15+IH15</f>
        <v>96</v>
      </c>
      <c r="II30" s="6" t="n">
        <f aca="false">II29-IH15+II15</f>
        <v>144</v>
      </c>
      <c r="IJ30" s="6" t="n">
        <f aca="false">IJ29-II15+IJ15</f>
        <v>187</v>
      </c>
      <c r="IK30" s="6" t="n">
        <f aca="false">IK29-IJ15+IK15</f>
        <v>145</v>
      </c>
      <c r="IL30" s="6" t="n">
        <f aca="false">IL29-IK15+IL15</f>
        <v>206</v>
      </c>
      <c r="IM30" s="6" t="n">
        <f aca="false">IM29-IL15+IM15</f>
        <v>257</v>
      </c>
      <c r="IN30" s="6" t="n">
        <f aca="false">IN29-IM15+IN15</f>
        <v>274</v>
      </c>
      <c r="IO30" s="6" t="n">
        <f aca="false">IO29-IN15+IO15</f>
        <v>265</v>
      </c>
      <c r="IP30" s="6" t="n">
        <f aca="false">IP29-IO15+IP15</f>
        <v>242</v>
      </c>
      <c r="IQ30" s="6" t="n">
        <f aca="false">IQ29-IP15+IQ15</f>
        <v>165</v>
      </c>
      <c r="IR30" s="6" t="n">
        <f aca="false">IR29-IQ15+IR15</f>
        <v>140</v>
      </c>
      <c r="IS30" s="6" t="n">
        <f aca="false">IS29-IR15+IS15</f>
        <v>149</v>
      </c>
      <c r="IT30" s="6" t="n">
        <f aca="false">IT29-IS15+IT15</f>
        <v>162</v>
      </c>
      <c r="IU30" s="6" t="n">
        <f aca="false">IU29-IT15+IU15</f>
        <v>205</v>
      </c>
      <c r="IV30" s="6" t="n">
        <f aca="false">IV29-IU15+IV15</f>
        <v>283</v>
      </c>
      <c r="IW30" s="6" t="n">
        <f aca="false">IW29-IV15+IW15</f>
        <v>291</v>
      </c>
      <c r="IX30" s="6" t="n">
        <f aca="false">IX29-IW15+IX15</f>
        <v>326</v>
      </c>
      <c r="IY30" s="6" t="n">
        <f aca="false">IY29-IX15+IY15</f>
        <v>93</v>
      </c>
      <c r="IZ30" s="5" t="s">
        <v>27</v>
      </c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</row>
    <row r="31" customFormat="false" ht="12.8" hidden="false" customHeight="false" outlineLevel="0" collapsed="false">
      <c r="A31" s="3" t="s">
        <v>28</v>
      </c>
      <c r="B31" s="1"/>
      <c r="C31" s="6" t="n">
        <f aca="false">C30-B16+C16</f>
        <v>4117</v>
      </c>
      <c r="D31" s="6" t="n">
        <f aca="false">D30-C16+D16</f>
        <v>3255</v>
      </c>
      <c r="E31" s="6" t="n">
        <f aca="false">E30-D16+E16</f>
        <v>2566</v>
      </c>
      <c r="F31" s="6" t="n">
        <f aca="false">F30-E16+F16</f>
        <v>1943</v>
      </c>
      <c r="G31" s="6" t="n">
        <f aca="false">G30-F16+G16</f>
        <v>3121</v>
      </c>
      <c r="H31" s="6" t="n">
        <f aca="false">H30-G16+H16</f>
        <v>3085</v>
      </c>
      <c r="I31" s="6" t="n">
        <f aca="false">I30-H16+I16</f>
        <v>3654</v>
      </c>
      <c r="J31" s="6" t="n">
        <f aca="false">J30-I16+J16</f>
        <v>2541</v>
      </c>
      <c r="K31" s="6" t="n">
        <f aca="false">K30-J16+K16</f>
        <v>2706</v>
      </c>
      <c r="L31" s="6" t="n">
        <f aca="false">L30-K16+L16</f>
        <v>2181</v>
      </c>
      <c r="M31" s="6" t="n">
        <f aca="false">M30-L16+M16</f>
        <v>2297</v>
      </c>
      <c r="N31" s="6" t="n">
        <f aca="false">N30-M16+N16</f>
        <v>2225</v>
      </c>
      <c r="O31" s="6" t="n">
        <f aca="false">O30-N16+O16</f>
        <v>1809</v>
      </c>
      <c r="P31" s="6" t="n">
        <f aca="false">P30-O16+P16</f>
        <v>1781</v>
      </c>
      <c r="Q31" s="6" t="n">
        <f aca="false">Q30-P16+Q16</f>
        <v>1456</v>
      </c>
      <c r="R31" s="6" t="n">
        <f aca="false">R30-Q16+R16</f>
        <v>1470</v>
      </c>
      <c r="S31" s="6" t="n">
        <f aca="false">S30-R16+S16</f>
        <v>1696</v>
      </c>
      <c r="T31" s="6" t="n">
        <f aca="false">T30-S16+T16</f>
        <v>1529</v>
      </c>
      <c r="U31" s="6" t="n">
        <f aca="false">U30-T16+U16</f>
        <v>1034</v>
      </c>
      <c r="V31" s="6" t="n">
        <f aca="false">V30-U16+V16</f>
        <v>1001</v>
      </c>
      <c r="W31" s="6" t="n">
        <f aca="false">W30-V16+W16</f>
        <v>519</v>
      </c>
      <c r="X31" s="6" t="n">
        <f aca="false">X30-W16+X16</f>
        <v>402</v>
      </c>
      <c r="Y31" s="6" t="n">
        <f aca="false">Y30-X16+Y16</f>
        <v>474</v>
      </c>
      <c r="Z31" s="6" t="n">
        <f aca="false">Z30-Y16+Z16</f>
        <v>458</v>
      </c>
      <c r="AA31" s="6" t="n">
        <f aca="false">AA30-Z16+AA16</f>
        <v>532</v>
      </c>
      <c r="AB31" s="6" t="n">
        <f aca="false">AB30-AA16+AB16</f>
        <v>678</v>
      </c>
      <c r="AC31" s="6" t="n">
        <f aca="false">AC30-AB16+AC16</f>
        <v>715</v>
      </c>
      <c r="AD31" s="6" t="n">
        <f aca="false">AD30-AC16+AD16</f>
        <v>822</v>
      </c>
      <c r="AE31" s="6" t="n">
        <f aca="false">AE30-AD16+AE16</f>
        <v>217</v>
      </c>
      <c r="AF31" s="5" t="s">
        <v>28</v>
      </c>
      <c r="AG31" s="1"/>
      <c r="AH31" s="6" t="n">
        <f aca="false">AH30-AG16+AH16</f>
        <v>1996</v>
      </c>
      <c r="AI31" s="6" t="n">
        <f aca="false">AI30-AH16+AI16</f>
        <v>1772</v>
      </c>
      <c r="AJ31" s="6" t="n">
        <f aca="false">AJ30-AI16+AJ16</f>
        <v>1835</v>
      </c>
      <c r="AK31" s="6" t="n">
        <f aca="false">AK30-AJ16+AK16</f>
        <v>1756</v>
      </c>
      <c r="AL31" s="6" t="n">
        <f aca="false">AL30-AK16+AL16</f>
        <v>2335</v>
      </c>
      <c r="AM31" s="6" t="n">
        <f aca="false">AM30-AL16+AM16</f>
        <v>2508</v>
      </c>
      <c r="AN31" s="6" t="n">
        <f aca="false">AN30-AM16+AN16</f>
        <v>3215</v>
      </c>
      <c r="AO31" s="6" t="n">
        <f aca="false">AO30-AN16+AO16</f>
        <v>3007</v>
      </c>
      <c r="AP31" s="6" t="n">
        <f aca="false">AP30-AO16+AP16</f>
        <v>3037</v>
      </c>
      <c r="AQ31" s="6" t="n">
        <f aca="false">AQ30-AP16+AQ16</f>
        <v>3007</v>
      </c>
      <c r="AR31" s="6" t="n">
        <f aca="false">AR30-AQ16+AR16</f>
        <v>3439</v>
      </c>
      <c r="AS31" s="6" t="n">
        <f aca="false">AS30-AR16+AS16</f>
        <v>3895</v>
      </c>
      <c r="AT31" s="6" t="n">
        <f aca="false">AT30-AS16+AT16</f>
        <v>3325</v>
      </c>
      <c r="AU31" s="6" t="n">
        <f aca="false">AU30-AT16+AU16</f>
        <v>3487</v>
      </c>
      <c r="AV31" s="6" t="n">
        <f aca="false">AV30-AU16+AV16</f>
        <v>3915</v>
      </c>
      <c r="AW31" s="6" t="n">
        <f aca="false">AW30-AV16+AW16</f>
        <v>3970</v>
      </c>
      <c r="AX31" s="6" t="n">
        <f aca="false">AX30-AW16+AX16</f>
        <v>3827</v>
      </c>
      <c r="AY31" s="6" t="n">
        <f aca="false">AY30-AX16+AY16</f>
        <v>3746</v>
      </c>
      <c r="AZ31" s="6" t="n">
        <f aca="false">AZ30-AY16+AZ16</f>
        <v>2850</v>
      </c>
      <c r="BA31" s="6" t="n">
        <f aca="false">BA30-AZ16+BA16</f>
        <v>2650</v>
      </c>
      <c r="BB31" s="6" t="n">
        <f aca="false">BB30-BA16+BB16</f>
        <v>1415</v>
      </c>
      <c r="BC31" s="6" t="n">
        <f aca="false">BC30-BB16+BC16</f>
        <v>1196</v>
      </c>
      <c r="BD31" s="6" t="n">
        <f aca="false">BD30-BC16+BD16</f>
        <v>1509</v>
      </c>
      <c r="BE31" s="6" t="n">
        <f aca="false">BE30-BD16+BE16</f>
        <v>989</v>
      </c>
      <c r="BF31" s="6" t="n">
        <f aca="false">BF30-BE16+BF16</f>
        <v>1409</v>
      </c>
      <c r="BG31" s="6" t="n">
        <f aca="false">BG30-BF16+BG16</f>
        <v>1882</v>
      </c>
      <c r="BH31" s="6" t="n">
        <f aca="false">BH30-BG16+BH16</f>
        <v>1876</v>
      </c>
      <c r="BI31" s="6" t="n">
        <f aca="false">BI30-BH16+BI16</f>
        <v>1975</v>
      </c>
      <c r="BJ31" s="6" t="n">
        <f aca="false">BJ30-BI16+BJ16</f>
        <v>334</v>
      </c>
      <c r="BK31" s="5" t="s">
        <v>28</v>
      </c>
      <c r="BL31" s="1"/>
      <c r="BM31" s="6" t="n">
        <f aca="false">BM30-BL16+BM16</f>
        <v>1009</v>
      </c>
      <c r="BN31" s="6" t="n">
        <f aca="false">BN30-BM16+BN16</f>
        <v>1085</v>
      </c>
      <c r="BO31" s="6" t="n">
        <f aca="false">BO30-BN16+BO16</f>
        <v>897</v>
      </c>
      <c r="BP31" s="6" t="n">
        <f aca="false">BP30-BO16+BP16</f>
        <v>764</v>
      </c>
      <c r="BQ31" s="6" t="n">
        <f aca="false">BQ30-BP16+BQ16</f>
        <v>974</v>
      </c>
      <c r="BR31" s="6" t="n">
        <f aca="false">BR30-BQ16+BR16</f>
        <v>1021</v>
      </c>
      <c r="BS31" s="6" t="n">
        <f aca="false">BS30-BR16+BS16</f>
        <v>1327</v>
      </c>
      <c r="BT31" s="6" t="n">
        <f aca="false">BT30-BS16+BT16</f>
        <v>1126</v>
      </c>
      <c r="BU31" s="6" t="n">
        <f aca="false">BU30-BT16+BU16</f>
        <v>1385</v>
      </c>
      <c r="BV31" s="6" t="n">
        <f aca="false">BV30-BU16+BV16</f>
        <v>1261</v>
      </c>
      <c r="BW31" s="6" t="n">
        <f aca="false">BW30-BV16+BW16</f>
        <v>1298</v>
      </c>
      <c r="BX31" s="6" t="n">
        <f aca="false">BX30-BW16+BX16</f>
        <v>1278</v>
      </c>
      <c r="BY31" s="6" t="n">
        <f aca="false">BY30-BX16+BY16</f>
        <v>1217</v>
      </c>
      <c r="BZ31" s="6" t="n">
        <f aca="false">BZ30-BY16+BZ16</f>
        <v>1333</v>
      </c>
      <c r="CA31" s="6" t="n">
        <f aca="false">CA30-BZ16+CA16</f>
        <v>1365</v>
      </c>
      <c r="CB31" s="6" t="n">
        <f aca="false">CB30-CA16+CB16</f>
        <v>1530</v>
      </c>
      <c r="CC31" s="6" t="n">
        <f aca="false">CC30-CB16+CC16</f>
        <v>1476</v>
      </c>
      <c r="CD31" s="6" t="n">
        <f aca="false">CD30-CC16+CD16</f>
        <v>1411</v>
      </c>
      <c r="CE31" s="6" t="n">
        <f aca="false">CE30-CD16+CE16</f>
        <v>1185</v>
      </c>
      <c r="CF31" s="6" t="n">
        <f aca="false">CF30-CE16+CF16</f>
        <v>916</v>
      </c>
      <c r="CG31" s="6" t="n">
        <f aca="false">CG30-CF16+CG16</f>
        <v>644</v>
      </c>
      <c r="CH31" s="6" t="n">
        <f aca="false">CH30-CG16+CH16</f>
        <v>525</v>
      </c>
      <c r="CI31" s="6" t="n">
        <f aca="false">CI30-CH16+CI16</f>
        <v>549</v>
      </c>
      <c r="CJ31" s="6" t="n">
        <f aca="false">CJ30-CI16+CJ16</f>
        <v>444</v>
      </c>
      <c r="CK31" s="6" t="n">
        <f aca="false">CK30-CJ16+CK16</f>
        <v>420</v>
      </c>
      <c r="CL31" s="6" t="n">
        <f aca="false">CL30-CK16+CL16</f>
        <v>506</v>
      </c>
      <c r="CM31" s="6" t="n">
        <f aca="false">CM30-CL16+CM16</f>
        <v>443</v>
      </c>
      <c r="CN31" s="6" t="n">
        <f aca="false">CN30-CM16+CN16</f>
        <v>501</v>
      </c>
      <c r="CO31" s="6" t="n">
        <f aca="false">CO30-CN16+CO16</f>
        <v>98</v>
      </c>
      <c r="CP31" s="5" t="s">
        <v>28</v>
      </c>
      <c r="CQ31" s="1"/>
      <c r="CR31" s="1"/>
      <c r="CS31" s="6" t="n">
        <f aca="false">CS30-CR16+CS16</f>
        <v>137</v>
      </c>
      <c r="CT31" s="6" t="n">
        <f aca="false">CT30-CS16+CT16</f>
        <v>135</v>
      </c>
      <c r="CU31" s="6" t="n">
        <f aca="false">CU30-CT16+CU16</f>
        <v>209</v>
      </c>
      <c r="CV31" s="6" t="n">
        <f aca="false">CV30-CU16+CV16</f>
        <v>177</v>
      </c>
      <c r="CW31" s="6" t="n">
        <f aca="false">CW30-CV16+CW16</f>
        <v>211</v>
      </c>
      <c r="CX31" s="6" t="n">
        <f aca="false">CX30-CW16+CX16</f>
        <v>164</v>
      </c>
      <c r="CY31" s="6" t="n">
        <f aca="false">CY30-CX16+CY16</f>
        <v>198</v>
      </c>
      <c r="CZ31" s="6" t="n">
        <f aca="false">CZ30-CY16+CZ16</f>
        <v>148</v>
      </c>
      <c r="DA31" s="6" t="n">
        <f aca="false">DA30-CZ16+DA16</f>
        <v>128</v>
      </c>
      <c r="DB31" s="6" t="n">
        <f aca="false">DB30-DA16+DB16</f>
        <v>161</v>
      </c>
      <c r="DC31" s="6" t="n">
        <f aca="false">DC30-DB16+DC16</f>
        <v>154</v>
      </c>
      <c r="DD31" s="6" t="n">
        <f aca="false">DD30-DC16+DD16</f>
        <v>217</v>
      </c>
      <c r="DE31" s="6" t="n">
        <f aca="false">DE30-DD16+DE16</f>
        <v>190</v>
      </c>
      <c r="DF31" s="6" t="n">
        <f aca="false">DF30-DE16+DF16</f>
        <v>266</v>
      </c>
      <c r="DG31" s="6" t="n">
        <f aca="false">DG30-DF16+DG16</f>
        <v>226</v>
      </c>
      <c r="DH31" s="6" t="n">
        <f aca="false">DH30-DG16+DH16</f>
        <v>314</v>
      </c>
      <c r="DI31" s="6" t="n">
        <f aca="false">DI30-DH16+DI16</f>
        <v>66</v>
      </c>
      <c r="DJ31" s="5" t="s">
        <v>28</v>
      </c>
      <c r="DK31" s="1"/>
      <c r="DL31" s="1"/>
      <c r="DM31" s="6" t="n">
        <f aca="false">DM30-DL16+DM16</f>
        <v>132</v>
      </c>
      <c r="DN31" s="6" t="n">
        <f aca="false">DN30-DM16+DN16</f>
        <v>166</v>
      </c>
      <c r="DO31" s="6" t="n">
        <f aca="false">DO30-DN16+DO16</f>
        <v>199</v>
      </c>
      <c r="DP31" s="6" t="n">
        <f aca="false">DP30-DO16+DP16</f>
        <v>255</v>
      </c>
      <c r="DQ31" s="6" t="n">
        <f aca="false">DQ30-DP16+DQ16</f>
        <v>207</v>
      </c>
      <c r="DR31" s="6" t="n">
        <f aca="false">DR30-DQ16+DR16</f>
        <v>234</v>
      </c>
      <c r="DS31" s="6" t="n">
        <f aca="false">DS30-DR16+DS16</f>
        <v>122</v>
      </c>
      <c r="DT31" s="6" t="n">
        <f aca="false">DT30-DS16+DT16</f>
        <v>111</v>
      </c>
      <c r="DU31" s="6" t="n">
        <f aca="false">DU30-DT16+DU16</f>
        <v>105</v>
      </c>
      <c r="DV31" s="6" t="n">
        <f aca="false">DV30-DU16+DV16</f>
        <v>62</v>
      </c>
      <c r="DW31" s="6" t="n">
        <f aca="false">DW30-DV16+DW16</f>
        <v>37</v>
      </c>
      <c r="DX31" s="6" t="n">
        <f aca="false">DX30-DW16+DX16</f>
        <v>59</v>
      </c>
      <c r="DY31" s="6" t="n">
        <f aca="false">DY30-DX16+DY16</f>
        <v>64</v>
      </c>
      <c r="DZ31" s="6" t="n">
        <f aca="false">DZ30-DY16+DZ16</f>
        <v>89</v>
      </c>
      <c r="EA31" s="6" t="n">
        <f aca="false">EA30-DZ16+EA16</f>
        <v>21</v>
      </c>
      <c r="EB31" s="5" t="s">
        <v>28</v>
      </c>
      <c r="EC31" s="1"/>
      <c r="ED31" s="6" t="n">
        <f aca="false">ED30-EC16+ED16</f>
        <v>356</v>
      </c>
      <c r="EE31" s="6" t="n">
        <f aca="false">EE30-ED16+EE16</f>
        <v>348</v>
      </c>
      <c r="EF31" s="6" t="n">
        <f aca="false">EF30-EE16+EF16</f>
        <v>386</v>
      </c>
      <c r="EG31" s="6" t="n">
        <f aca="false">EG30-EF16+EG16</f>
        <v>336</v>
      </c>
      <c r="EH31" s="6" t="n">
        <f aca="false">EH30-EG16+EH16</f>
        <v>307</v>
      </c>
      <c r="EI31" s="6" t="n">
        <f aca="false">EI30-EH16+EI16</f>
        <v>136</v>
      </c>
      <c r="EJ31" s="6" t="n">
        <f aca="false">EJ30-EI16+EJ16</f>
        <v>95</v>
      </c>
      <c r="EK31" s="6" t="n">
        <f aca="false">EK30-EJ16+EK16</f>
        <v>136</v>
      </c>
      <c r="EL31" s="6" t="n">
        <f aca="false">EL30-EK16+EL16</f>
        <v>71</v>
      </c>
      <c r="EM31" s="6" t="n">
        <f aca="false">EM30-EL16+EM16</f>
        <v>68</v>
      </c>
      <c r="EN31" s="6" t="n">
        <f aca="false">EN30-EM16+EN16</f>
        <v>63</v>
      </c>
      <c r="EO31" s="6" t="n">
        <f aca="false">EO30-EN16+EO16</f>
        <v>73</v>
      </c>
      <c r="EP31" s="6" t="n">
        <f aca="false">EP30-EO16+EP16</f>
        <v>90</v>
      </c>
      <c r="EQ31" s="6" t="n">
        <f aca="false">EQ30-EP16+EQ16</f>
        <v>19</v>
      </c>
      <c r="ER31" s="5" t="s">
        <v>28</v>
      </c>
      <c r="ES31" s="1"/>
      <c r="ET31" s="6" t="n">
        <f aca="false">ET30-ES16+ET16</f>
        <v>91</v>
      </c>
      <c r="EU31" s="6" t="n">
        <f aca="false">EU30-ET16+EU16</f>
        <v>60</v>
      </c>
      <c r="EV31" s="6" t="n">
        <f aca="false">EV30-EU16+EV16</f>
        <v>45</v>
      </c>
      <c r="EW31" s="6" t="n">
        <f aca="false">EW30-EV16+EW16</f>
        <v>27</v>
      </c>
      <c r="EX31" s="6" t="n">
        <f aca="false">EX30-EW16+EX16</f>
        <v>107</v>
      </c>
      <c r="EY31" s="6" t="n">
        <f aca="false">EY30-EX16+EY16</f>
        <v>150</v>
      </c>
      <c r="EZ31" s="6" t="n">
        <f aca="false">EZ30-EY16+EZ16</f>
        <v>142</v>
      </c>
      <c r="FA31" s="6" t="n">
        <f aca="false">FA30-EZ16+FA16</f>
        <v>110</v>
      </c>
      <c r="FB31" s="6" t="n">
        <f aca="false">FB30-FA16+FB16</f>
        <v>236</v>
      </c>
      <c r="FC31" s="6" t="n">
        <f aca="false">FC30-FB16+FC16</f>
        <v>216</v>
      </c>
      <c r="FD31" s="6" t="n">
        <f aca="false">FD30-FC16+FD16</f>
        <v>211</v>
      </c>
      <c r="FE31" s="6" t="n">
        <f aca="false">FE30-FD16+FE16</f>
        <v>258</v>
      </c>
      <c r="FF31" s="6" t="n">
        <f aca="false">FF30-FE16+FF16</f>
        <v>294</v>
      </c>
      <c r="FG31" s="6" t="n">
        <f aca="false">FG30-FF16+FG16</f>
        <v>312</v>
      </c>
      <c r="FH31" s="6" t="n">
        <f aca="false">FH30-FG16+FH16</f>
        <v>278</v>
      </c>
      <c r="FI31" s="6" t="n">
        <f aca="false">FI30-FH16+FI16</f>
        <v>377</v>
      </c>
      <c r="FJ31" s="6" t="n">
        <f aca="false">FJ30-FI16+FJ16</f>
        <v>394</v>
      </c>
      <c r="FK31" s="6" t="n">
        <f aca="false">FK30-FJ16+FK16</f>
        <v>653</v>
      </c>
      <c r="FL31" s="6" t="n">
        <f aca="false">FL30-FK16+FL16</f>
        <v>612</v>
      </c>
      <c r="FM31" s="6" t="n">
        <f aca="false">FM30-FL16+FM16</f>
        <v>480</v>
      </c>
      <c r="FN31" s="6" t="n">
        <f aca="false">FN30-FM16+FN16</f>
        <v>297</v>
      </c>
      <c r="FO31" s="6" t="n">
        <f aca="false">FO30-FN16+FO16</f>
        <v>199</v>
      </c>
      <c r="FP31" s="6" t="n">
        <f aca="false">FP30-FO16+FP16</f>
        <v>216</v>
      </c>
      <c r="FQ31" s="6" t="n">
        <f aca="false">FQ30-FP16+FQ16</f>
        <v>211</v>
      </c>
      <c r="FR31" s="6" t="n">
        <f aca="false">FR30-FQ16+FR16</f>
        <v>239</v>
      </c>
      <c r="FS31" s="6" t="n">
        <f aca="false">FS30-FR16+FS16</f>
        <v>378</v>
      </c>
      <c r="FT31" s="6" t="n">
        <f aca="false">FT30-FS16+FT16</f>
        <v>365</v>
      </c>
      <c r="FU31" s="6" t="n">
        <f aca="false">FU30-FT16+FU16</f>
        <v>431</v>
      </c>
      <c r="FV31" s="6" t="n">
        <f aca="false">FV30-FU16+FV16</f>
        <v>78</v>
      </c>
      <c r="FW31" s="5" t="s">
        <v>28</v>
      </c>
      <c r="FX31" s="1"/>
      <c r="FY31" s="6" t="n">
        <f aca="false">FY30-FX16+FY16</f>
        <v>7213</v>
      </c>
      <c r="FZ31" s="6" t="n">
        <f aca="false">FZ30-FY16+FZ16</f>
        <v>6172</v>
      </c>
      <c r="GA31" s="6" t="n">
        <f aca="false">GA30-FZ16+GA16</f>
        <v>5343</v>
      </c>
      <c r="GB31" s="6" t="n">
        <f aca="false">GB30-GA16+GB16</f>
        <v>4490</v>
      </c>
      <c r="GC31" s="6" t="n">
        <f aca="false">GC30-GB16+GC16</f>
        <v>6537</v>
      </c>
      <c r="GD31" s="6" t="n">
        <f aca="false">GD30-GC16+GD16</f>
        <v>6764</v>
      </c>
      <c r="GE31" s="6" t="n">
        <f aca="false">GE30-GD16+GE16</f>
        <v>8338</v>
      </c>
      <c r="GF31" s="6" t="n">
        <f aca="false">GF30-GE16+GF16</f>
        <v>6784</v>
      </c>
      <c r="GG31" s="6" t="n">
        <f aca="false">GG30-GF16+GG16</f>
        <v>7364</v>
      </c>
      <c r="GH31" s="6" t="n">
        <f aca="false">GH30-GG16+GH16</f>
        <v>6665</v>
      </c>
      <c r="GI31" s="6" t="n">
        <f aca="false">GI30-GH16+GI16</f>
        <v>7245</v>
      </c>
      <c r="GJ31" s="6" t="n">
        <f aca="false">GJ30-GI16+GJ16</f>
        <v>7667</v>
      </c>
      <c r="GK31" s="6" t="n">
        <f aca="false">GK30-GJ16+GK16</f>
        <v>6782</v>
      </c>
      <c r="GL31" s="6" t="n">
        <f aca="false">FG31+DL31+CT31+BZ31+AU31+P31</f>
        <v>7048</v>
      </c>
      <c r="GM31" s="6" t="n">
        <f aca="false">FH31+DM31+CU31+CA31+AV31+Q31+EC31</f>
        <v>7355</v>
      </c>
      <c r="GN31" s="6" t="n">
        <f aca="false">FI31+DN31+CV31+CB31+AW31+R31+ED31</f>
        <v>8046</v>
      </c>
      <c r="GO31" s="6" t="n">
        <f aca="false">FJ31+DO31+CW31+CC31+AX31+S31+EE31</f>
        <v>8151</v>
      </c>
      <c r="GP31" s="6" t="n">
        <f aca="false">FK31+DP31+CX31+CD31+AY31+T31+EF31</f>
        <v>8144</v>
      </c>
      <c r="GQ31" s="6" t="n">
        <f aca="false">FL31+DQ31+CY31+CE31+AZ31+U31+EG31</f>
        <v>6422</v>
      </c>
      <c r="GR31" s="6" t="n">
        <f aca="false">FM31+DR31+CZ31+CF31+BA31+V31+EH31</f>
        <v>5736</v>
      </c>
      <c r="GS31" s="6" t="n">
        <f aca="false">FN31+DS31+DA31+CG31+BB31+W31+EI31</f>
        <v>3261</v>
      </c>
      <c r="GT31" s="6" t="n">
        <f aca="false">FO31+DT31+DB31+CH31+BC31+X31+EJ31</f>
        <v>2689</v>
      </c>
      <c r="GU31" s="6" t="n">
        <f aca="false">FP31+DU31+DC31+CI31+BD31+Y31+EK31</f>
        <v>3143</v>
      </c>
      <c r="GV31" s="6" t="n">
        <f aca="false">Z31+BE31+CJ31+DD31+DV31+EL31+FQ31</f>
        <v>2452</v>
      </c>
      <c r="GW31" s="6" t="n">
        <f aca="false">AA31+BF31+CK31+DE31+DW31+EM31+FR31</f>
        <v>2895</v>
      </c>
      <c r="GX31" s="6" t="n">
        <f aca="false">AB31+BG31+CL31+DF31+DX31+EN31+FS31</f>
        <v>3832</v>
      </c>
      <c r="GY31" s="6" t="n">
        <f aca="false">AC31+BH31+CM31+DG31+DY31+EO31+FT31</f>
        <v>3762</v>
      </c>
      <c r="GZ31" s="6" t="n">
        <f aca="false">AD31+BI31+CN31+DH31+DZ31+EP31+FU31</f>
        <v>4222</v>
      </c>
      <c r="HA31" s="6" t="n">
        <f aca="false">AE31+BJ31+CO31+DI31+EA31+EQ31+FV31</f>
        <v>833</v>
      </c>
      <c r="HB31" s="9" t="n">
        <f aca="false">(GZ31-GZ30)/(GZ30+0.01)*100</f>
        <v>0.142314652953859</v>
      </c>
      <c r="HC31" s="9" t="n">
        <f aca="false">(GZ31-GY31)/(GY31+0.01)*100</f>
        <v>12.2275060406538</v>
      </c>
      <c r="HD31" s="5" t="s">
        <v>28</v>
      </c>
      <c r="HE31" s="6" t="n">
        <f aca="false">HE30+HE16</f>
        <v>119</v>
      </c>
      <c r="HF31" s="6" t="n">
        <f aca="false">HF30-HE16+HF16</f>
        <v>49</v>
      </c>
      <c r="HG31" s="6" t="n">
        <f aca="false">HG30-HF16+HG16</f>
        <v>147</v>
      </c>
      <c r="HH31" s="6" t="n">
        <f aca="false">HH30-HG16+HH16</f>
        <v>126</v>
      </c>
      <c r="HI31" s="6" t="n">
        <f aca="false">HI30-HH16+HI16</f>
        <v>128</v>
      </c>
      <c r="HJ31" s="6" t="n">
        <f aca="false">HJ30-HI16+HJ16</f>
        <v>154</v>
      </c>
      <c r="HK31" s="6" t="n">
        <f aca="false">HK30-HJ16+HK16</f>
        <v>152</v>
      </c>
      <c r="HL31" s="6" t="n">
        <f aca="false">HL30-HK16+HL16</f>
        <v>122</v>
      </c>
      <c r="HM31" s="6" t="n">
        <f aca="false">HM30-HL16+HM16</f>
        <v>138</v>
      </c>
      <c r="HN31" s="6" t="n">
        <f aca="false">HN30-HM16+HN16</f>
        <v>144</v>
      </c>
      <c r="HO31" s="6" t="n">
        <f aca="false">HO30-HN16+HO16</f>
        <v>178</v>
      </c>
      <c r="HP31" s="6" t="n">
        <f aca="false">HP30-HO16+HP16</f>
        <v>377</v>
      </c>
      <c r="HQ31" s="6" t="n">
        <f aca="false">HQ30-HP16+HQ16</f>
        <v>346</v>
      </c>
      <c r="HR31" s="6" t="n">
        <f aca="false">HR30-HQ16+HR16</f>
        <v>242</v>
      </c>
      <c r="HS31" s="6" t="n">
        <f aca="false">HS30-HR16+HS16</f>
        <v>136</v>
      </c>
      <c r="HT31" s="6" t="n">
        <f aca="false">HT30-HS16+HT16</f>
        <v>62</v>
      </c>
      <c r="HU31" s="6" t="n">
        <f aca="false">HU30-HT16+HU16</f>
        <v>68</v>
      </c>
      <c r="HV31" s="6" t="n">
        <f aca="false">HV30-HU16+HV16</f>
        <v>44</v>
      </c>
      <c r="HW31" s="6" t="n">
        <f aca="false">HW30-HV16+HW16</f>
        <v>21</v>
      </c>
      <c r="HX31" s="6" t="n">
        <f aca="false">HX30-HW16+HX16</f>
        <v>94</v>
      </c>
      <c r="HY31" s="6" t="n">
        <f aca="false">HY30-HX16+HY16</f>
        <v>78</v>
      </c>
      <c r="HZ31" s="6" t="n">
        <f aca="false">HZ30-HY16+HZ16</f>
        <v>104</v>
      </c>
      <c r="IA31" s="6" t="n">
        <f aca="false">IA30-HZ16+IA16</f>
        <v>10</v>
      </c>
      <c r="IB31" s="5" t="s">
        <v>28</v>
      </c>
      <c r="IC31" s="3" t="s">
        <v>31</v>
      </c>
      <c r="ID31" s="6" t="n">
        <f aca="false">ID30-IC16+ID16</f>
        <v>76</v>
      </c>
      <c r="IE31" s="6" t="n">
        <f aca="false">IE30-ID16+IE16</f>
        <v>89</v>
      </c>
      <c r="IF31" s="6" t="n">
        <f aca="false">IF30-IE16+IF16</f>
        <v>90</v>
      </c>
      <c r="IG31" s="6" t="n">
        <f aca="false">IG30-IF16+IG16</f>
        <v>83</v>
      </c>
      <c r="IH31" s="6" t="n">
        <f aca="false">IH30-IG16+IH16</f>
        <v>104</v>
      </c>
      <c r="II31" s="6" t="n">
        <f aca="false">II30-IH16+II16</f>
        <v>142</v>
      </c>
      <c r="IJ31" s="6" t="n">
        <f aca="false">IJ30-II16+IJ16</f>
        <v>190</v>
      </c>
      <c r="IK31" s="6" t="n">
        <f aca="false">IK30-IJ16+IK16</f>
        <v>140</v>
      </c>
      <c r="IL31" s="6" t="n">
        <f aca="false">IL30-IK16+IL16</f>
        <v>233</v>
      </c>
      <c r="IM31" s="6" t="n">
        <f aca="false">IM30-IL16+IM16</f>
        <v>241</v>
      </c>
      <c r="IN31" s="6" t="n">
        <f aca="false">IN30-IM16+IN16</f>
        <v>276</v>
      </c>
      <c r="IO31" s="6" t="n">
        <f aca="false">IO30-IN16+IO16</f>
        <v>266</v>
      </c>
      <c r="IP31" s="6" t="n">
        <f aca="false">IP30-IO16+IP16</f>
        <v>238</v>
      </c>
      <c r="IQ31" s="6" t="n">
        <f aca="false">IQ30-IP16+IQ16</f>
        <v>161</v>
      </c>
      <c r="IR31" s="6" t="n">
        <f aca="false">IR30-IQ16+IR16</f>
        <v>137</v>
      </c>
      <c r="IS31" s="6" t="n">
        <f aca="false">IS30-IR16+IS16</f>
        <v>148</v>
      </c>
      <c r="IT31" s="6" t="n">
        <f aca="false">IT30-IS16+IT16</f>
        <v>167</v>
      </c>
      <c r="IU31" s="6" t="n">
        <f aca="false">IU30-IT16+IU16</f>
        <v>218</v>
      </c>
      <c r="IV31" s="6" t="n">
        <f aca="false">IV30-IU16+IV16</f>
        <v>284</v>
      </c>
      <c r="IW31" s="6" t="n">
        <f aca="false">IW30-IV16+IW16</f>
        <v>287</v>
      </c>
      <c r="IX31" s="6" t="n">
        <f aca="false">IX30-IW16+IX16</f>
        <v>327</v>
      </c>
      <c r="IY31" s="6" t="n">
        <f aca="false">IY30-IX16+IY16</f>
        <v>68</v>
      </c>
      <c r="IZ31" s="5" t="s">
        <v>28</v>
      </c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</row>
    <row r="32" customFormat="false" ht="12.8" hidden="false" customHeight="false" outlineLevel="0" collapsed="false">
      <c r="A32" s="3" t="s">
        <v>29</v>
      </c>
      <c r="B32" s="1"/>
      <c r="C32" s="6" t="n">
        <f aca="false">C31-B17+C17</f>
        <v>4010</v>
      </c>
      <c r="D32" s="6" t="n">
        <f aca="false">D31-C17+D17</f>
        <v>3206</v>
      </c>
      <c r="E32" s="6" t="n">
        <f aca="false">E31-D17+E17</f>
        <v>2404</v>
      </c>
      <c r="F32" s="6" t="n">
        <f aca="false">F31-E17+F17</f>
        <v>2018</v>
      </c>
      <c r="G32" s="6" t="n">
        <f aca="false">G31-F17+G17</f>
        <v>3179</v>
      </c>
      <c r="H32" s="6" t="n">
        <f aca="false">H31-G17+H17</f>
        <v>3184</v>
      </c>
      <c r="I32" s="6" t="n">
        <f aca="false">I31-H17+I17</f>
        <v>3559</v>
      </c>
      <c r="J32" s="6" t="n">
        <f aca="false">J31-I17+J17</f>
        <v>2532</v>
      </c>
      <c r="K32" s="6" t="n">
        <f aca="false">K31-J17+K17</f>
        <v>2660</v>
      </c>
      <c r="L32" s="6" t="n">
        <f aca="false">L31-K17+L17</f>
        <v>2166</v>
      </c>
      <c r="M32" s="6" t="n">
        <f aca="false">M31-L17+M17</f>
        <v>2281</v>
      </c>
      <c r="N32" s="6" t="n">
        <f aca="false">N31-M17+N17</f>
        <v>2236</v>
      </c>
      <c r="O32" s="6" t="n">
        <f aca="false">O31-N17+O17</f>
        <v>1818</v>
      </c>
      <c r="P32" s="6" t="n">
        <f aca="false">P31-O17+P17</f>
        <v>1743</v>
      </c>
      <c r="Q32" s="6" t="n">
        <f aca="false">Q31-P17+Q17</f>
        <v>1466</v>
      </c>
      <c r="R32" s="6" t="n">
        <f aca="false">R31-Q17+R17</f>
        <v>1462</v>
      </c>
      <c r="S32" s="6" t="n">
        <f aca="false">S31-R17+S17</f>
        <v>1660</v>
      </c>
      <c r="T32" s="6" t="n">
        <f aca="false">T31-S17+T17</f>
        <v>1551</v>
      </c>
      <c r="U32" s="6" t="n">
        <f aca="false">U31-T17+U17</f>
        <v>1021</v>
      </c>
      <c r="V32" s="6" t="n">
        <f aca="false">V31-U17+V17</f>
        <v>968</v>
      </c>
      <c r="W32" s="6" t="n">
        <f aca="false">W31-V17+W17</f>
        <v>485</v>
      </c>
      <c r="X32" s="6" t="n">
        <f aca="false">X31-W17+X17</f>
        <v>413</v>
      </c>
      <c r="Y32" s="6" t="n">
        <f aca="false">Y31-X17+Y17</f>
        <v>482</v>
      </c>
      <c r="Z32" s="6" t="n">
        <f aca="false">Z31-Y17+Z17</f>
        <v>442</v>
      </c>
      <c r="AA32" s="6" t="n">
        <f aca="false">AA31-Z17+AA17</f>
        <v>543</v>
      </c>
      <c r="AB32" s="6" t="n">
        <f aca="false">AB31-AA17+AB17</f>
        <v>701</v>
      </c>
      <c r="AC32" s="6" t="n">
        <f aca="false">AC31-AB17+AC17</f>
        <v>705</v>
      </c>
      <c r="AD32" s="6" t="n">
        <f aca="false">AD31-AC17+AD17</f>
        <v>834</v>
      </c>
      <c r="AE32" s="6" t="n">
        <f aca="false">AE31-AD17+AE17</f>
        <v>159</v>
      </c>
      <c r="AF32" s="5" t="s">
        <v>29</v>
      </c>
      <c r="AG32" s="1"/>
      <c r="AH32" s="6" t="n">
        <f aca="false">AH31-AG17+AH17</f>
        <v>1991</v>
      </c>
      <c r="AI32" s="6" t="n">
        <f aca="false">AI31-AH17+AI17</f>
        <v>1767</v>
      </c>
      <c r="AJ32" s="6" t="n">
        <f aca="false">AJ31-AI17+AJ17</f>
        <v>1776</v>
      </c>
      <c r="AK32" s="6" t="n">
        <f aca="false">AK31-AJ17+AK17</f>
        <v>1751</v>
      </c>
      <c r="AL32" s="6" t="n">
        <f aca="false">AL31-AK17+AL17</f>
        <v>2384</v>
      </c>
      <c r="AM32" s="6" t="n">
        <f aca="false">AM31-AL17+AM17</f>
        <v>2563</v>
      </c>
      <c r="AN32" s="6" t="n">
        <f aca="false">AN31-AM17+AN17</f>
        <v>3250</v>
      </c>
      <c r="AO32" s="6" t="n">
        <f aca="false">AO31-AN17+AO17</f>
        <v>2978</v>
      </c>
      <c r="AP32" s="6" t="n">
        <f aca="false">AP31-AO17+AP17</f>
        <v>3027</v>
      </c>
      <c r="AQ32" s="6" t="n">
        <f aca="false">AQ31-AP17+AQ17</f>
        <v>3046</v>
      </c>
      <c r="AR32" s="6" t="n">
        <f aca="false">AR31-AQ17+AR17</f>
        <v>3482</v>
      </c>
      <c r="AS32" s="6" t="n">
        <f aca="false">AS31-AR17+AS17</f>
        <v>3871</v>
      </c>
      <c r="AT32" s="6" t="n">
        <f aca="false">AT31-AS17+AT17</f>
        <v>3294</v>
      </c>
      <c r="AU32" s="6" t="n">
        <f aca="false">AU31-AT17+AU17</f>
        <v>3499</v>
      </c>
      <c r="AV32" s="6" t="n">
        <f aca="false">AV31-AU17+AV17</f>
        <v>3917</v>
      </c>
      <c r="AW32" s="6" t="n">
        <f aca="false">AW31-AV17+AW17</f>
        <v>4022</v>
      </c>
      <c r="AX32" s="6" t="n">
        <f aca="false">AX31-AW17+AX17</f>
        <v>3790</v>
      </c>
      <c r="AY32" s="6" t="n">
        <f aca="false">AY31-AX17+AY17</f>
        <v>3725</v>
      </c>
      <c r="AZ32" s="6" t="n">
        <f aca="false">AZ31-AY17+AZ17</f>
        <v>2849</v>
      </c>
      <c r="BA32" s="6" t="n">
        <f aca="false">BA31-AZ17+BA17</f>
        <v>2579</v>
      </c>
      <c r="BB32" s="6" t="n">
        <f aca="false">BB31-BA17+BB17</f>
        <v>1314</v>
      </c>
      <c r="BC32" s="6" t="n">
        <f aca="false">BC31-BB17+BC17</f>
        <v>1239</v>
      </c>
      <c r="BD32" s="6" t="n">
        <f aca="false">BD31-BC17+BD17</f>
        <v>1469</v>
      </c>
      <c r="BE32" s="6" t="n">
        <f aca="false">BE31-BD17+BE17</f>
        <v>1011</v>
      </c>
      <c r="BF32" s="6" t="n">
        <f aca="false">BF31-BE17+BF17</f>
        <v>1464</v>
      </c>
      <c r="BG32" s="6" t="n">
        <f aca="false">BG31-BF17+BG17</f>
        <v>1867</v>
      </c>
      <c r="BH32" s="6" t="n">
        <f aca="false">BH31-BG17+BH17</f>
        <v>1926</v>
      </c>
      <c r="BI32" s="6" t="n">
        <f aca="false">BI31-BH17+BI17</f>
        <v>1910</v>
      </c>
      <c r="BJ32" s="6" t="n">
        <f aca="false">BJ31-BI17+BJ17</f>
        <v>241</v>
      </c>
      <c r="BK32" s="5" t="s">
        <v>29</v>
      </c>
      <c r="BL32" s="1"/>
      <c r="BM32" s="6" t="n">
        <f aca="false">BM31-BL17+BM17</f>
        <v>1012</v>
      </c>
      <c r="BN32" s="6" t="n">
        <f aca="false">BN31-BM17+BN17</f>
        <v>1061</v>
      </c>
      <c r="BO32" s="6" t="n">
        <f aca="false">BO31-BN17+BO17</f>
        <v>897</v>
      </c>
      <c r="BP32" s="6" t="n">
        <f aca="false">BP31-BO17+BP17</f>
        <v>749</v>
      </c>
      <c r="BQ32" s="6" t="n">
        <f aca="false">BQ31-BP17+BQ17</f>
        <v>989</v>
      </c>
      <c r="BR32" s="6" t="n">
        <f aca="false">BR31-BQ17+BR17</f>
        <v>1050</v>
      </c>
      <c r="BS32" s="6" t="n">
        <f aca="false">BS31-BR17+BS17</f>
        <v>1338</v>
      </c>
      <c r="BT32" s="6" t="n">
        <f aca="false">BT31-BS17+BT17</f>
        <v>1139</v>
      </c>
      <c r="BU32" s="6" t="n">
        <f aca="false">BU31-BT17+BU17</f>
        <v>1357</v>
      </c>
      <c r="BV32" s="6" t="n">
        <f aca="false">BV31-BU17+BV17</f>
        <v>1261</v>
      </c>
      <c r="BW32" s="6" t="n">
        <f aca="false">BW31-BV17+BW17</f>
        <v>1327</v>
      </c>
      <c r="BX32" s="6" t="n">
        <f aca="false">BX31-BW17+BX17</f>
        <v>1257</v>
      </c>
      <c r="BY32" s="6" t="n">
        <f aca="false">BY31-BX17+BY17</f>
        <v>1206</v>
      </c>
      <c r="BZ32" s="6" t="n">
        <f aca="false">BZ31-BY17+BZ17</f>
        <v>1342</v>
      </c>
      <c r="CA32" s="6" t="n">
        <f aca="false">CA31-BZ17+CA17</f>
        <v>1365</v>
      </c>
      <c r="CB32" s="6" t="n">
        <f aca="false">CB31-CA17+CB17</f>
        <v>1550</v>
      </c>
      <c r="CC32" s="6" t="n">
        <f aca="false">CC31-CB17+CC17</f>
        <v>1472</v>
      </c>
      <c r="CD32" s="6" t="n">
        <f aca="false">CD31-CC17+CD17</f>
        <v>1429</v>
      </c>
      <c r="CE32" s="6" t="n">
        <f aca="false">CE31-CD17+CE17</f>
        <v>1137</v>
      </c>
      <c r="CF32" s="6" t="n">
        <f aca="false">CF31-CE17+CF17</f>
        <v>922</v>
      </c>
      <c r="CG32" s="6" t="n">
        <f aca="false">CG31-CF17+CG17</f>
        <v>591</v>
      </c>
      <c r="CH32" s="6" t="n">
        <f aca="false">CH31-CG17+CH17</f>
        <v>534</v>
      </c>
      <c r="CI32" s="6" t="n">
        <f aca="false">CI31-CH17+CI17</f>
        <v>543</v>
      </c>
      <c r="CJ32" s="6" t="n">
        <f aca="false">CJ31-CI17+CJ17</f>
        <v>442</v>
      </c>
      <c r="CK32" s="6" t="n">
        <f aca="false">CK31-CJ17+CK17</f>
        <v>439</v>
      </c>
      <c r="CL32" s="6" t="n">
        <f aca="false">CL31-CK17+CL17</f>
        <v>501</v>
      </c>
      <c r="CM32" s="6" t="n">
        <f aca="false">CM31-CL17+CM17</f>
        <v>429</v>
      </c>
      <c r="CN32" s="6" t="n">
        <f aca="false">CN31-CM17+CN17</f>
        <v>498</v>
      </c>
      <c r="CO32" s="6" t="n">
        <f aca="false">CO31-CN17+CO17</f>
        <v>77</v>
      </c>
      <c r="CP32" s="5" t="s">
        <v>29</v>
      </c>
      <c r="CQ32" s="1"/>
      <c r="CR32" s="1"/>
      <c r="CS32" s="6" t="n">
        <f aca="false">CS31-CR17+CS17</f>
        <v>145</v>
      </c>
      <c r="CT32" s="6" t="n">
        <f aca="false">CT31-CS17+CT17</f>
        <v>134</v>
      </c>
      <c r="CU32" s="6" t="n">
        <f aca="false">CU31-CT17+CU17</f>
        <v>205</v>
      </c>
      <c r="CV32" s="6" t="n">
        <f aca="false">CV31-CU17+CV17</f>
        <v>176</v>
      </c>
      <c r="CW32" s="6" t="n">
        <f aca="false">CW31-CV17+CW17</f>
        <v>215</v>
      </c>
      <c r="CX32" s="6" t="n">
        <f aca="false">CX31-CW17+CX17</f>
        <v>179</v>
      </c>
      <c r="CY32" s="6" t="n">
        <f aca="false">CY31-CX17+CY17</f>
        <v>178</v>
      </c>
      <c r="CZ32" s="6" t="n">
        <f aca="false">CZ31-CY17+CZ17</f>
        <v>159</v>
      </c>
      <c r="DA32" s="6" t="n">
        <f aca="false">DA31-CZ17+DA17</f>
        <v>112</v>
      </c>
      <c r="DB32" s="6" t="n">
        <f aca="false">DB31-DA17+DB17</f>
        <v>172</v>
      </c>
      <c r="DC32" s="6" t="n">
        <f aca="false">DC31-DB17+DC17</f>
        <v>158</v>
      </c>
      <c r="DD32" s="6" t="n">
        <f aca="false">DD31-DC17+DD17</f>
        <v>215</v>
      </c>
      <c r="DE32" s="6" t="n">
        <f aca="false">DE31-DD17+DE17</f>
        <v>195</v>
      </c>
      <c r="DF32" s="6" t="n">
        <f aca="false">DF31-DE17+DF17</f>
        <v>259</v>
      </c>
      <c r="DG32" s="6" t="n">
        <f aca="false">DG31-DF17+DG17</f>
        <v>232</v>
      </c>
      <c r="DH32" s="6" t="n">
        <f aca="false">DH31-DG17+DH17</f>
        <v>318</v>
      </c>
      <c r="DI32" s="6" t="n">
        <f aca="false">DI31-DH17+DI17</f>
        <v>43</v>
      </c>
      <c r="DJ32" s="5" t="s">
        <v>29</v>
      </c>
      <c r="DK32" s="1"/>
      <c r="DL32" s="1"/>
      <c r="DM32" s="6" t="n">
        <f aca="false">DM31-DL17+DM17</f>
        <v>136</v>
      </c>
      <c r="DN32" s="6" t="n">
        <f aca="false">DN31-DM17+DN17</f>
        <v>176</v>
      </c>
      <c r="DO32" s="6" t="n">
        <f aca="false">DO31-DN17+DO17</f>
        <v>189</v>
      </c>
      <c r="DP32" s="6" t="n">
        <f aca="false">DP31-DO17+DP17</f>
        <v>267</v>
      </c>
      <c r="DQ32" s="6" t="n">
        <f aca="false">DQ31-DP17+DQ17</f>
        <v>200</v>
      </c>
      <c r="DR32" s="6" t="n">
        <f aca="false">DR31-DQ17+DR17</f>
        <v>221</v>
      </c>
      <c r="DS32" s="6" t="n">
        <f aca="false">DS31-DR17+DS17</f>
        <v>127</v>
      </c>
      <c r="DT32" s="6" t="n">
        <f aca="false">DT31-DS17+DT17</f>
        <v>108</v>
      </c>
      <c r="DU32" s="6" t="n">
        <f aca="false">DU31-DT17+DU17</f>
        <v>109</v>
      </c>
      <c r="DV32" s="6" t="n">
        <f aca="false">DV31-DU17+DV17</f>
        <v>56</v>
      </c>
      <c r="DW32" s="6" t="n">
        <f aca="false">DW31-DV17+DW17</f>
        <v>38</v>
      </c>
      <c r="DX32" s="6" t="n">
        <f aca="false">DX31-DW17+DX17</f>
        <v>60</v>
      </c>
      <c r="DY32" s="6" t="n">
        <f aca="false">DY31-DX17+DY17</f>
        <v>64</v>
      </c>
      <c r="DZ32" s="6" t="n">
        <f aca="false">DZ31-DY17+DZ17</f>
        <v>96</v>
      </c>
      <c r="EA32" s="6" t="n">
        <f aca="false">EA31-DZ17+EA17</f>
        <v>10</v>
      </c>
      <c r="EB32" s="5" t="s">
        <v>29</v>
      </c>
      <c r="EC32" s="1"/>
      <c r="ED32" s="6" t="n">
        <f aca="false">ED31-EC17+ED17</f>
        <v>361</v>
      </c>
      <c r="EE32" s="6" t="n">
        <f aca="false">EE31-ED17+EE17</f>
        <v>351</v>
      </c>
      <c r="EF32" s="6" t="n">
        <f aca="false">EF31-EE17+EF17</f>
        <v>381</v>
      </c>
      <c r="EG32" s="6" t="n">
        <f aca="false">EG31-EF17+EG17</f>
        <v>344</v>
      </c>
      <c r="EH32" s="6" t="n">
        <f aca="false">EH31-EG17+EH17</f>
        <v>301</v>
      </c>
      <c r="EI32" s="6" t="n">
        <f aca="false">EI31-EH17+EI17</f>
        <v>119</v>
      </c>
      <c r="EJ32" s="6" t="n">
        <f aca="false">EJ31-EI17+EJ17</f>
        <v>100</v>
      </c>
      <c r="EK32" s="6" t="n">
        <f aca="false">EK31-EJ17+EK17</f>
        <v>131</v>
      </c>
      <c r="EL32" s="6" t="n">
        <f aca="false">EL31-EK17+EL17</f>
        <v>73</v>
      </c>
      <c r="EM32" s="6" t="n">
        <f aca="false">EM31-EL17+EM17</f>
        <v>68</v>
      </c>
      <c r="EN32" s="6" t="n">
        <f aca="false">EN31-EM17+EN17</f>
        <v>60</v>
      </c>
      <c r="EO32" s="6" t="n">
        <f aca="false">EO31-EN17+EO17</f>
        <v>71</v>
      </c>
      <c r="EP32" s="6" t="n">
        <f aca="false">EP31-EO17+EP17</f>
        <v>96</v>
      </c>
      <c r="EQ32" s="6" t="n">
        <f aca="false">EQ31-EP17+EQ17</f>
        <v>11</v>
      </c>
      <c r="ER32" s="5" t="s">
        <v>29</v>
      </c>
      <c r="ES32" s="1"/>
      <c r="ET32" s="6" t="n">
        <f aca="false">ET31-ES17+ET17</f>
        <v>93</v>
      </c>
      <c r="EU32" s="6" t="n">
        <f aca="false">EU31-ET17+EU17</f>
        <v>65</v>
      </c>
      <c r="EV32" s="6" t="n">
        <f aca="false">EV31-EU17+EV17</f>
        <v>41</v>
      </c>
      <c r="EW32" s="6" t="n">
        <f aca="false">EW31-EV17+EW17</f>
        <v>22</v>
      </c>
      <c r="EX32" s="6" t="n">
        <f aca="false">EX31-EW17+EX17</f>
        <v>121</v>
      </c>
      <c r="EY32" s="6" t="n">
        <f aca="false">EY31-EX17+EY17</f>
        <v>150</v>
      </c>
      <c r="EZ32" s="6" t="n">
        <f aca="false">EZ31-EY17+EZ17</f>
        <v>134</v>
      </c>
      <c r="FA32" s="6" t="n">
        <f aca="false">FA31-EZ17+FA17</f>
        <v>146</v>
      </c>
      <c r="FB32" s="6" t="n">
        <f aca="false">FB31-FA17+FB17</f>
        <v>211</v>
      </c>
      <c r="FC32" s="6" t="n">
        <f aca="false">FC31-FB17+FC17</f>
        <v>213</v>
      </c>
      <c r="FD32" s="6" t="n">
        <f aca="false">FD31-FC17+FD17</f>
        <v>210</v>
      </c>
      <c r="FE32" s="6" t="n">
        <f aca="false">FE31-FD17+FE17</f>
        <v>255</v>
      </c>
      <c r="FF32" s="6" t="n">
        <f aca="false">FF31-FE17+FF17</f>
        <v>294</v>
      </c>
      <c r="FG32" s="6" t="n">
        <f aca="false">FG31-FF17+FG17</f>
        <v>313</v>
      </c>
      <c r="FH32" s="6" t="n">
        <f aca="false">FH31-FG17+FH17</f>
        <v>280</v>
      </c>
      <c r="FI32" s="6" t="n">
        <f aca="false">FI31-FH17+FI17</f>
        <v>399</v>
      </c>
      <c r="FJ32" s="6" t="n">
        <f aca="false">FJ31-FI17+FJ17</f>
        <v>399</v>
      </c>
      <c r="FK32" s="6" t="n">
        <f aca="false">FK31-FJ17+FK17</f>
        <v>657</v>
      </c>
      <c r="FL32" s="6" t="n">
        <f aca="false">FL31-FK17+FL17</f>
        <v>598</v>
      </c>
      <c r="FM32" s="6" t="n">
        <f aca="false">FM31-FL17+FM17</f>
        <v>481</v>
      </c>
      <c r="FN32" s="6" t="n">
        <f aca="false">FN31-FM17+FN17</f>
        <v>287</v>
      </c>
      <c r="FO32" s="6" t="n">
        <f aca="false">FO31-FN17+FO17</f>
        <v>206</v>
      </c>
      <c r="FP32" s="6" t="n">
        <f aca="false">FP31-FO17+FP17</f>
        <v>202</v>
      </c>
      <c r="FQ32" s="6" t="n">
        <f aca="false">FQ31-FP17+FQ17</f>
        <v>214</v>
      </c>
      <c r="FR32" s="6" t="n">
        <f aca="false">FR31-FQ17+FR17</f>
        <v>244</v>
      </c>
      <c r="FS32" s="6" t="n">
        <f aca="false">FS31-FR17+FS17</f>
        <v>386</v>
      </c>
      <c r="FT32" s="6" t="n">
        <f aca="false">FT31-FS17+FT17</f>
        <v>363</v>
      </c>
      <c r="FU32" s="6" t="n">
        <f aca="false">FU31-FT17+FU17</f>
        <v>422</v>
      </c>
      <c r="FV32" s="6" t="n">
        <f aca="false">FV31-FU17+FV17</f>
        <v>59</v>
      </c>
      <c r="FW32" s="5" t="s">
        <v>29</v>
      </c>
      <c r="FX32" s="1"/>
      <c r="FY32" s="6" t="n">
        <f aca="false">FY31-FX17+FY17</f>
        <v>7106</v>
      </c>
      <c r="FZ32" s="6" t="n">
        <f aca="false">FZ31-FY17+FZ17</f>
        <v>6099</v>
      </c>
      <c r="GA32" s="6" t="n">
        <f aca="false">GA31-FZ17+GA17</f>
        <v>5118</v>
      </c>
      <c r="GB32" s="6" t="n">
        <f aca="false">GB31-GA17+GB17</f>
        <v>4540</v>
      </c>
      <c r="GC32" s="6" t="n">
        <f aca="false">GC31-GB17+GC17</f>
        <v>6673</v>
      </c>
      <c r="GD32" s="6" t="n">
        <f aca="false">GD31-GC17+GD17</f>
        <v>6947</v>
      </c>
      <c r="GE32" s="6" t="n">
        <f aca="false">GE31-GD17+GE17</f>
        <v>8281</v>
      </c>
      <c r="GF32" s="6" t="n">
        <f aca="false">GF31-GE17+GF17</f>
        <v>6795</v>
      </c>
      <c r="GG32" s="6" t="n">
        <f aca="false">GG31-GF17+GG17</f>
        <v>7255</v>
      </c>
      <c r="GH32" s="6" t="n">
        <f aca="false">GH31-GG17+GH17</f>
        <v>6686</v>
      </c>
      <c r="GI32" s="6" t="n">
        <f aca="false">GI31-GH17+GI17</f>
        <v>7300</v>
      </c>
      <c r="GJ32" s="6" t="n">
        <f aca="false">GJ31-GI17+GJ17</f>
        <v>7636</v>
      </c>
      <c r="GK32" s="6" t="n">
        <f aca="false">GK31-GJ17+GK17</f>
        <v>6757</v>
      </c>
      <c r="GL32" s="6" t="n">
        <f aca="false">FG32+DL32+CT32+BZ32+AU32+P32</f>
        <v>7031</v>
      </c>
      <c r="GM32" s="6" t="n">
        <f aca="false">FH32+DM32+CU32+CA32+AV32+Q32+EC32</f>
        <v>7369</v>
      </c>
      <c r="GN32" s="6" t="n">
        <f aca="false">FI32+DN32+CV32+CB32+AW32+R32+ED32</f>
        <v>8146</v>
      </c>
      <c r="GO32" s="6" t="n">
        <f aca="false">FJ32+DO32+CW32+CC32+AX32+S32+EE32</f>
        <v>8076</v>
      </c>
      <c r="GP32" s="6" t="n">
        <f aca="false">FK32+DP32+CX32+CD32+AY32+T32+EF32</f>
        <v>8189</v>
      </c>
      <c r="GQ32" s="6" t="n">
        <f aca="false">FL32+DQ32+CY32+CE32+AZ32+U32+EG32</f>
        <v>6327</v>
      </c>
      <c r="GR32" s="6" t="n">
        <f aca="false">FM32+DR32+CZ32+CF32+BA32+V32+EH32</f>
        <v>5631</v>
      </c>
      <c r="GS32" s="6" t="n">
        <f aca="false">FN32+DS32+DA32+CG32+BB32+W32+EI32</f>
        <v>3035</v>
      </c>
      <c r="GT32" s="6" t="n">
        <f aca="false">FO32+DT32+DB32+CH32+BC32+X32+EJ32</f>
        <v>2772</v>
      </c>
      <c r="GU32" s="6" t="n">
        <f aca="false">FP32+DU32+DC32+CI32+BD32+Y32+EK32</f>
        <v>3094</v>
      </c>
      <c r="GV32" s="6" t="n">
        <f aca="false">Z32+BE32+CJ32+DD32+DV32+EL32+FQ32</f>
        <v>2453</v>
      </c>
      <c r="GW32" s="6" t="n">
        <f aca="false">AA32+BF32+CK32+DE32+DW32+EM32+FR32</f>
        <v>2991</v>
      </c>
      <c r="GX32" s="6" t="n">
        <f aca="false">AB32+BG32+CL32+DF32+DX32+EN32+FS32</f>
        <v>3834</v>
      </c>
      <c r="GY32" s="6" t="n">
        <f aca="false">AC32+BH32+CM32+DG32+DY32+EO32+FT32</f>
        <v>3790</v>
      </c>
      <c r="GZ32" s="6" t="n">
        <f aca="false">AD32+BI32+CN32+DH32+DZ32+EP32+FU32</f>
        <v>4174</v>
      </c>
      <c r="HA32" s="6" t="n">
        <f aca="false">AE32+BJ32+CO32+DI32+EA32+EQ32+FV32</f>
        <v>600</v>
      </c>
      <c r="HB32" s="9" t="n">
        <f aca="false">(GZ32-GZ31)/(GZ31+0.01)*100</f>
        <v>-1.13689924940964</v>
      </c>
      <c r="HC32" s="9" t="n">
        <f aca="false">(GZ32-GY32)/(GY32+0.01)*100</f>
        <v>10.1318993881283</v>
      </c>
      <c r="HD32" s="5" t="s">
        <v>29</v>
      </c>
      <c r="HE32" s="6" t="n">
        <f aca="false">HE31+HE17</f>
        <v>125</v>
      </c>
      <c r="HF32" s="6" t="n">
        <f aca="false">HF31-HE17+HF17</f>
        <v>77</v>
      </c>
      <c r="HG32" s="6" t="n">
        <f aca="false">HG31-HF17+HG17</f>
        <v>119</v>
      </c>
      <c r="HH32" s="6" t="n">
        <f aca="false">HH31-HG17+HH17</f>
        <v>124</v>
      </c>
      <c r="HI32" s="6" t="n">
        <f aca="false">HI31-HH17+HI17</f>
        <v>131</v>
      </c>
      <c r="HJ32" s="6" t="n">
        <f aca="false">HJ31-HI17+HJ17</f>
        <v>149</v>
      </c>
      <c r="HK32" s="6" t="n">
        <f aca="false">HK31-HJ17+HK17</f>
        <v>155</v>
      </c>
      <c r="HL32" s="6" t="n">
        <f aca="false">HL31-HK17+HL17</f>
        <v>123</v>
      </c>
      <c r="HM32" s="6" t="n">
        <f aca="false">HM31-HL17+HM17</f>
        <v>139</v>
      </c>
      <c r="HN32" s="6" t="n">
        <f aca="false">HN31-HM17+HN17</f>
        <v>152</v>
      </c>
      <c r="HO32" s="6" t="n">
        <f aca="false">HO31-HN17+HO17</f>
        <v>185</v>
      </c>
      <c r="HP32" s="6" t="n">
        <f aca="false">HP31-HO17+HP17</f>
        <v>381</v>
      </c>
      <c r="HQ32" s="6" t="n">
        <f aca="false">HQ31-HP17+HQ17</f>
        <v>331</v>
      </c>
      <c r="HR32" s="6" t="n">
        <f aca="false">HR31-HQ17+HR17</f>
        <v>247</v>
      </c>
      <c r="HS32" s="6" t="n">
        <f aca="false">HS31-HR17+HS17</f>
        <v>126</v>
      </c>
      <c r="HT32" s="6" t="n">
        <f aca="false">HT31-HS17+HT17</f>
        <v>74</v>
      </c>
      <c r="HU32" s="6" t="n">
        <f aca="false">HU31-HT17+HU17</f>
        <v>52</v>
      </c>
      <c r="HV32" s="6" t="n">
        <f aca="false">HV31-HU17+HV17</f>
        <v>43</v>
      </c>
      <c r="HW32" s="6" t="n">
        <f aca="false">HW31-HV17+HW17</f>
        <v>22</v>
      </c>
      <c r="HX32" s="6" t="n">
        <f aca="false">HX31-HW17+HX17</f>
        <v>98</v>
      </c>
      <c r="HY32" s="6" t="n">
        <f aca="false">HY31-HX17+HY17</f>
        <v>72</v>
      </c>
      <c r="HZ32" s="6" t="n">
        <f aca="false">HZ31-HY17+HZ17</f>
        <v>108</v>
      </c>
      <c r="IA32" s="6" t="n">
        <f aca="false">IA31-HZ17+IA17</f>
        <v>6</v>
      </c>
      <c r="IB32" s="5" t="s">
        <v>29</v>
      </c>
      <c r="IC32" s="3" t="s">
        <v>31</v>
      </c>
      <c r="ID32" s="6" t="n">
        <f aca="false">ID31-IC17+ID17</f>
        <v>78</v>
      </c>
      <c r="IE32" s="6" t="n">
        <f aca="false">IE31-ID17+IE17</f>
        <v>92</v>
      </c>
      <c r="IF32" s="6" t="n">
        <f aca="false">IF31-IE17+IF17</f>
        <v>89</v>
      </c>
      <c r="IG32" s="6" t="n">
        <f aca="false">IG31-IF17+IG17</f>
        <v>79</v>
      </c>
      <c r="IH32" s="6" t="n">
        <f aca="false">IH31-IG17+IH17</f>
        <v>106</v>
      </c>
      <c r="II32" s="6" t="n">
        <f aca="false">II31-IH17+II17</f>
        <v>139</v>
      </c>
      <c r="IJ32" s="6" t="n">
        <f aca="false">IJ31-II17+IJ17</f>
        <v>190</v>
      </c>
      <c r="IK32" s="6" t="n">
        <f aca="false">IK31-IJ17+IK17</f>
        <v>141</v>
      </c>
      <c r="IL32" s="6" t="n">
        <f aca="false">IL31-IK17+IL17</f>
        <v>247</v>
      </c>
      <c r="IM32" s="6" t="n">
        <f aca="false">IM31-IL17+IM17</f>
        <v>239</v>
      </c>
      <c r="IN32" s="6" t="n">
        <f aca="false">IN31-IM17+IN17</f>
        <v>276</v>
      </c>
      <c r="IO32" s="6" t="n">
        <f aca="false">IO31-IN17+IO17</f>
        <v>267</v>
      </c>
      <c r="IP32" s="6" t="n">
        <f aca="false">IP31-IO17+IP17</f>
        <v>234</v>
      </c>
      <c r="IQ32" s="6" t="n">
        <f aca="false">IQ31-IP17+IQ17</f>
        <v>161</v>
      </c>
      <c r="IR32" s="6" t="n">
        <f aca="false">IR31-IQ17+IR17</f>
        <v>132</v>
      </c>
      <c r="IS32" s="6" t="n">
        <f aca="false">IS31-IR17+IS17</f>
        <v>150</v>
      </c>
      <c r="IT32" s="6" t="n">
        <f aca="false">IT31-IS17+IT17</f>
        <v>171</v>
      </c>
      <c r="IU32" s="6" t="n">
        <f aca="false">IU31-IT17+IU17</f>
        <v>222</v>
      </c>
      <c r="IV32" s="6" t="n">
        <f aca="false">IV31-IU17+IV17</f>
        <v>288</v>
      </c>
      <c r="IW32" s="6" t="n">
        <f aca="false">IW31-IV17+IW17</f>
        <v>291</v>
      </c>
      <c r="IX32" s="6" t="n">
        <f aca="false">IX31-IW17+IX17</f>
        <v>314</v>
      </c>
      <c r="IY32" s="6" t="n">
        <f aca="false">IY31-IX17+IY17</f>
        <v>53</v>
      </c>
      <c r="IZ32" s="5" t="s">
        <v>29</v>
      </c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</row>
    <row r="33" customFormat="false" ht="12.8" hidden="false" customHeight="false" outlineLevel="0" collapsed="false">
      <c r="A33" s="3" t="s">
        <v>30</v>
      </c>
      <c r="B33" s="6" t="n">
        <f aca="false">SUM(B7:B18)</f>
        <v>3942</v>
      </c>
      <c r="C33" s="6" t="n">
        <f aca="false">SUM(C7:C18)</f>
        <v>4076</v>
      </c>
      <c r="D33" s="6" t="n">
        <f aca="false">SUM(D7:D18)</f>
        <v>3068</v>
      </c>
      <c r="E33" s="6" t="n">
        <f aca="false">SUM(E7:E18)</f>
        <v>2294</v>
      </c>
      <c r="F33" s="6" t="n">
        <f aca="false">SUM(F7:F18)</f>
        <v>2084</v>
      </c>
      <c r="G33" s="6" t="n">
        <f aca="false">SUM(G7:G18)</f>
        <v>3251</v>
      </c>
      <c r="H33" s="6" t="n">
        <f aca="false">SUM(H7:H18)</f>
        <v>3322</v>
      </c>
      <c r="I33" s="6" t="n">
        <f aca="false">SUM(I7:I18)</f>
        <v>3405</v>
      </c>
      <c r="J33" s="6" t="n">
        <f aca="false">SUM(J7:J18)</f>
        <v>2484</v>
      </c>
      <c r="K33" s="6" t="n">
        <f aca="false">SUM(K7:K18)</f>
        <v>2652</v>
      </c>
      <c r="L33" s="6" t="n">
        <f aca="false">SUM(L7:L18)</f>
        <v>2197</v>
      </c>
      <c r="M33" s="6" t="n">
        <f aca="false">SUM(M7:M18)</f>
        <v>2258</v>
      </c>
      <c r="N33" s="6" t="n">
        <f aca="false">SUM(N7:N18)</f>
        <v>2234</v>
      </c>
      <c r="O33" s="6" t="n">
        <f aca="false">SUM(O7:O18)</f>
        <v>1775</v>
      </c>
      <c r="P33" s="6" t="n">
        <f aca="false">SUM(P7:P18)</f>
        <v>1763</v>
      </c>
      <c r="Q33" s="6" t="n">
        <f aca="false">SUM(Q7:Q18)</f>
        <v>1442</v>
      </c>
      <c r="R33" s="6" t="n">
        <f aca="false">SUM(R7:R18)</f>
        <v>1479</v>
      </c>
      <c r="S33" s="6" t="n">
        <f aca="false">SUM(S7:S18)</f>
        <v>1649</v>
      </c>
      <c r="T33" s="6" t="n">
        <f aca="false">SUM(T7:T18)</f>
        <v>1561</v>
      </c>
      <c r="U33" s="6" t="n">
        <f aca="false">SUM(U7:U18)</f>
        <v>979</v>
      </c>
      <c r="V33" s="6" t="n">
        <f aca="false">SUM(V7:V18)</f>
        <v>940</v>
      </c>
      <c r="W33" s="6" t="n">
        <f aca="false">SUM(W7:W18)</f>
        <v>465</v>
      </c>
      <c r="X33" s="6" t="n">
        <f aca="false">SUM(X7:X18)</f>
        <v>432</v>
      </c>
      <c r="Y33" s="6" t="n">
        <f aca="false">SUM(Y7:Y18)</f>
        <v>479</v>
      </c>
      <c r="Z33" s="6" t="n">
        <f aca="false">SUM(Z7:Z18)</f>
        <v>441</v>
      </c>
      <c r="AA33" s="6" t="n">
        <f aca="false">SUM(AA7:AA18)</f>
        <v>552</v>
      </c>
      <c r="AB33" s="6" t="n">
        <f aca="false">SUM(AB7:AB18)</f>
        <v>712</v>
      </c>
      <c r="AC33" s="6" t="n">
        <f aca="false">SUM(AC7:AC18)</f>
        <v>697</v>
      </c>
      <c r="AD33" s="6" t="n">
        <f aca="false">SUM(AD7:AD18)</f>
        <v>870</v>
      </c>
      <c r="AE33" s="6" t="n">
        <f aca="false">SUM(AE7:AE18)</f>
        <v>77</v>
      </c>
      <c r="AF33" s="5" t="s">
        <v>30</v>
      </c>
      <c r="AG33" s="6" t="n">
        <f aca="false">SUM(AG7:AG18)</f>
        <v>2363</v>
      </c>
      <c r="AH33" s="6" t="n">
        <f aca="false">SUM(AH7:AH18)</f>
        <v>1984</v>
      </c>
      <c r="AI33" s="6" t="n">
        <f aca="false">SUM(AI7:AI18)</f>
        <v>1734</v>
      </c>
      <c r="AJ33" s="6" t="n">
        <f aca="false">SUM(AJ7:AJ18)</f>
        <v>1760</v>
      </c>
      <c r="AK33" s="6" t="n">
        <f aca="false">SUM(AK7:AK18)</f>
        <v>1792</v>
      </c>
      <c r="AL33" s="6" t="n">
        <f aca="false">SUM(AL7:AL18)</f>
        <v>2451</v>
      </c>
      <c r="AM33" s="6" t="n">
        <f aca="false">SUM(AM7:AM18)</f>
        <v>2588</v>
      </c>
      <c r="AN33" s="6" t="n">
        <f aca="false">SUM(AN7:AN18)</f>
        <v>3266</v>
      </c>
      <c r="AO33" s="6" t="n">
        <f aca="false">SUM(AO7:AO18)</f>
        <v>2938</v>
      </c>
      <c r="AP33" s="6" t="n">
        <f aca="false">SUM(AP7:AP18)</f>
        <v>3022</v>
      </c>
      <c r="AQ33" s="6" t="n">
        <f aca="false">SUM(AQ7:AQ18)</f>
        <v>3094</v>
      </c>
      <c r="AR33" s="6" t="n">
        <f aca="false">SUM(AR7:AR18)</f>
        <v>3527</v>
      </c>
      <c r="AS33" s="6" t="n">
        <f aca="false">SUM(AS7:AS18)</f>
        <v>3824</v>
      </c>
      <c r="AT33" s="6" t="n">
        <f aca="false">SUM(AT7:AT18)</f>
        <v>3241</v>
      </c>
      <c r="AU33" s="6" t="n">
        <f aca="false">SUM(AU7:AU18)</f>
        <v>3545</v>
      </c>
      <c r="AV33" s="6" t="n">
        <f aca="false">SUM(AV7:AV18)</f>
        <v>3986</v>
      </c>
      <c r="AW33" s="6" t="n">
        <f aca="false">SUM(AW7:AW18)</f>
        <v>4035</v>
      </c>
      <c r="AX33" s="6" t="n">
        <f aca="false">SUM(AX7:AX18)</f>
        <v>3743</v>
      </c>
      <c r="AY33" s="6" t="n">
        <f aca="false">SUM(AY7:AY18)</f>
        <v>3709</v>
      </c>
      <c r="AZ33" s="6" t="n">
        <f aca="false">SUM(AZ7:AZ18)</f>
        <v>2761</v>
      </c>
      <c r="BA33" s="6" t="n">
        <f aca="false">SUM(BA7:BA18)</f>
        <v>2533</v>
      </c>
      <c r="BB33" s="6" t="n">
        <f aca="false">SUM(BB7:BB18)</f>
        <v>1279</v>
      </c>
      <c r="BC33" s="6" t="n">
        <f aca="false">SUM(BC7:BC18)</f>
        <v>1279</v>
      </c>
      <c r="BD33" s="6" t="n">
        <f aca="false">SUM(BD7:BD18)</f>
        <v>1427</v>
      </c>
      <c r="BE33" s="6" t="n">
        <f aca="false">SUM(BE7:BE18)</f>
        <v>1018</v>
      </c>
      <c r="BF33" s="6" t="n">
        <f aca="false">SUM(BF7:BF18)</f>
        <v>1497</v>
      </c>
      <c r="BG33" s="6" t="n">
        <f aca="false">SUM(BG7:BG18)</f>
        <v>1884</v>
      </c>
      <c r="BH33" s="6" t="n">
        <f aca="false">SUM(BH7:BH18)</f>
        <v>1935</v>
      </c>
      <c r="BI33" s="6" t="n">
        <f aca="false">SUM(BI7:BI18)</f>
        <v>1901</v>
      </c>
      <c r="BJ33" s="6" t="n">
        <f aca="false">SUM(BJ7:BJ18)</f>
        <v>127</v>
      </c>
      <c r="BK33" s="5" t="s">
        <v>30</v>
      </c>
      <c r="BL33" s="6" t="n">
        <f aca="false">SUM(BL7:BL18)</f>
        <v>1355</v>
      </c>
      <c r="BM33" s="6" t="n">
        <f aca="false">SUM(BM7:BM18)</f>
        <v>1016</v>
      </c>
      <c r="BN33" s="6" t="n">
        <f aca="false">SUM(BN7:BN18)</f>
        <v>1048</v>
      </c>
      <c r="BO33" s="6" t="n">
        <f aca="false">SUM(BO7:BO18)</f>
        <v>881</v>
      </c>
      <c r="BP33" s="6" t="n">
        <f aca="false">SUM(BP7:BP18)</f>
        <v>766</v>
      </c>
      <c r="BQ33" s="6" t="n">
        <f aca="false">SUM(BQ7:BQ18)</f>
        <v>1019</v>
      </c>
      <c r="BR33" s="6" t="n">
        <f aca="false">SUM(BR7:BR18)</f>
        <v>1074</v>
      </c>
      <c r="BS33" s="6" t="n">
        <f aca="false">SUM(BS7:BS18)</f>
        <v>1303</v>
      </c>
      <c r="BT33" s="6" t="n">
        <f aca="false">SUM(BT7:BT18)</f>
        <v>1150</v>
      </c>
      <c r="BU33" s="6" t="n">
        <f aca="false">SUM(BU7:BU18)</f>
        <v>1358</v>
      </c>
      <c r="BV33" s="6" t="n">
        <f aca="false">SUM(BV7:BV18)</f>
        <v>1264</v>
      </c>
      <c r="BW33" s="6" t="n">
        <f aca="false">SUM(BW7:BW18)</f>
        <v>1340</v>
      </c>
      <c r="BX33" s="6" t="n">
        <f aca="false">SUM(BX7:BX18)</f>
        <v>1242</v>
      </c>
      <c r="BY33" s="6" t="n">
        <f aca="false">SUM(BY7:BY18)</f>
        <v>1206</v>
      </c>
      <c r="BZ33" s="6" t="n">
        <f aca="false">SUM(BZ7:BZ18)</f>
        <v>1350</v>
      </c>
      <c r="CA33" s="6" t="n">
        <f aca="false">SUM(CA7:CA18)</f>
        <v>1375</v>
      </c>
      <c r="CB33" s="6" t="n">
        <f aca="false">SUM(CB7:CB18)</f>
        <v>1552</v>
      </c>
      <c r="CC33" s="6" t="n">
        <f aca="false">SUM(CC7:CC18)</f>
        <v>1479</v>
      </c>
      <c r="CD33" s="6" t="n">
        <f aca="false">SUM(CD7:CD18)</f>
        <v>1416</v>
      </c>
      <c r="CE33" s="6" t="n">
        <f aca="false">SUM(CE7:CE18)</f>
        <v>1106</v>
      </c>
      <c r="CF33" s="6" t="n">
        <f aca="false">SUM(CF7:CF18)</f>
        <v>903</v>
      </c>
      <c r="CG33" s="6" t="n">
        <f aca="false">SUM(CG7:CG18)</f>
        <v>562</v>
      </c>
      <c r="CH33" s="6" t="n">
        <f aca="false">SUM(CH7:CH18)</f>
        <v>561</v>
      </c>
      <c r="CI33" s="6" t="n">
        <f aca="false">SUM(CI7:CI18)</f>
        <v>538</v>
      </c>
      <c r="CJ33" s="6" t="n">
        <f aca="false">SUM(CJ7:CJ18)</f>
        <v>434</v>
      </c>
      <c r="CK33" s="6" t="n">
        <f aca="false">SUM(CK7:CK18)</f>
        <v>441</v>
      </c>
      <c r="CL33" s="6" t="n">
        <f aca="false">SUM(CL7:CL18)</f>
        <v>506</v>
      </c>
      <c r="CM33" s="6" t="n">
        <f aca="false">SUM(CM7:CM18)</f>
        <v>445</v>
      </c>
      <c r="CN33" s="6" t="n">
        <f aca="false">SUM(CN7:CN18)</f>
        <v>497</v>
      </c>
      <c r="CO33" s="6" t="n">
        <f aca="false">SUM(CO7:CO18)</f>
        <v>32</v>
      </c>
      <c r="CP33" s="5" t="s">
        <v>30</v>
      </c>
      <c r="CQ33" s="1"/>
      <c r="CR33" s="6" t="n">
        <f aca="false">SUM(CR7:CR18)</f>
        <v>27</v>
      </c>
      <c r="CS33" s="6" t="n">
        <f aca="false">SUM(CS7:CS18)</f>
        <v>140</v>
      </c>
      <c r="CT33" s="6" t="n">
        <f aca="false">SUM(CT7:CT18)</f>
        <v>138</v>
      </c>
      <c r="CU33" s="6" t="n">
        <f aca="false">SUM(CU7:CU18)</f>
        <v>206</v>
      </c>
      <c r="CV33" s="6" t="n">
        <f aca="false">SUM(CV7:CV18)</f>
        <v>186</v>
      </c>
      <c r="CW33" s="6" t="n">
        <f aca="false">SUM(CW7:CW18)</f>
        <v>208</v>
      </c>
      <c r="CX33" s="6" t="n">
        <f aca="false">SUM(CX7:CX18)</f>
        <v>181</v>
      </c>
      <c r="CY33" s="6" t="n">
        <f aca="false">SUM(CY7:CY18)</f>
        <v>170</v>
      </c>
      <c r="CZ33" s="6" t="n">
        <f aca="false">SUM(CZ7:CZ18)</f>
        <v>155</v>
      </c>
      <c r="DA33" s="6" t="n">
        <f aca="false">SUM(DA7:DA18)</f>
        <v>136</v>
      </c>
      <c r="DB33" s="6" t="n">
        <f aca="false">SUM(DB7:DB18)</f>
        <v>154</v>
      </c>
      <c r="DC33" s="6" t="n">
        <f aca="false">SUM(DC7:DC18)</f>
        <v>170</v>
      </c>
      <c r="DD33" s="6" t="n">
        <f aca="false">SUM(DD7:DD18)</f>
        <v>212</v>
      </c>
      <c r="DE33" s="6" t="n">
        <f aca="false">SUM(DE7:DE18)</f>
        <v>187</v>
      </c>
      <c r="DF33" s="6" t="n">
        <f aca="false">SUM(DF7:DF18)</f>
        <v>259</v>
      </c>
      <c r="DG33" s="6" t="n">
        <f aca="false">SUM(DG7:DG18)</f>
        <v>235</v>
      </c>
      <c r="DH33" s="6" t="n">
        <f aca="false">SUM(DH7:DH18)</f>
        <v>324</v>
      </c>
      <c r="DI33" s="6" t="n">
        <f aca="false">SUM(DI7:DI18)</f>
        <v>24</v>
      </c>
      <c r="DJ33" s="5" t="s">
        <v>30</v>
      </c>
      <c r="DK33" s="6" t="n">
        <f aca="false">SUM(DK7:DK18)</f>
        <v>44</v>
      </c>
      <c r="DL33" s="6" t="n">
        <f aca="false">SUM(DL7:DL18)</f>
        <v>112</v>
      </c>
      <c r="DM33" s="6" t="n">
        <f aca="false">SUM(DM7:DM18)</f>
        <v>151</v>
      </c>
      <c r="DN33" s="6" t="n">
        <f aca="false">SUM(DN7:DN18)</f>
        <v>166</v>
      </c>
      <c r="DO33" s="6" t="n">
        <f aca="false">SUM(DO7:DO18)</f>
        <v>199</v>
      </c>
      <c r="DP33" s="6" t="n">
        <f aca="false">SUM(DP7:DP18)</f>
        <v>244</v>
      </c>
      <c r="DQ33" s="6" t="n">
        <f aca="false">SUM(DQ7:DQ18)</f>
        <v>204</v>
      </c>
      <c r="DR33" s="6" t="n">
        <f aca="false">SUM(DR7:DR18)</f>
        <v>225</v>
      </c>
      <c r="DS33" s="6" t="n">
        <f aca="false">SUM(DS7:DS18)</f>
        <v>124</v>
      </c>
      <c r="DT33" s="6" t="n">
        <f aca="false">SUM(DT7:DT18)</f>
        <v>110</v>
      </c>
      <c r="DU33" s="6" t="n">
        <f aca="false">SUM(DU7:DU18)</f>
        <v>113</v>
      </c>
      <c r="DV33" s="6" t="n">
        <f aca="false">SUM(DV7:DV18)</f>
        <v>46</v>
      </c>
      <c r="DW33" s="6" t="n">
        <f aca="false">SUM(DW7:DW18)</f>
        <v>40</v>
      </c>
      <c r="DX33" s="6" t="n">
        <f aca="false">SUM(DX7:DX18)</f>
        <v>60</v>
      </c>
      <c r="DY33" s="6" t="n">
        <f aca="false">SUM(DY7:DY18)</f>
        <v>64</v>
      </c>
      <c r="DZ33" s="6" t="n">
        <f aca="false">SUM(DZ7:DZ18)</f>
        <v>98</v>
      </c>
      <c r="EA33" s="6" t="n">
        <f aca="false">SUM(EA7:EA18)</f>
        <v>5</v>
      </c>
      <c r="EB33" s="5" t="s">
        <v>30</v>
      </c>
      <c r="EC33" s="6" t="n">
        <f aca="false">SUM(EC7:EC18)</f>
        <v>140</v>
      </c>
      <c r="ED33" s="6" t="n">
        <f aca="false">SUM(ED7:ED18)</f>
        <v>363</v>
      </c>
      <c r="EE33" s="6" t="n">
        <f aca="false">SUM(EE7:EE18)</f>
        <v>364</v>
      </c>
      <c r="EF33" s="6" t="n">
        <f aca="false">SUM(EF7:EF18)</f>
        <v>356</v>
      </c>
      <c r="EG33" s="6" t="n">
        <f aca="false">SUM(EG7:EG18)</f>
        <v>345</v>
      </c>
      <c r="EH33" s="6" t="n">
        <f aca="false">SUM(EH7:EH18)</f>
        <v>299</v>
      </c>
      <c r="EI33" s="6" t="n">
        <f aca="false">SUM(EI7:EI18)</f>
        <v>112</v>
      </c>
      <c r="EJ33" s="6" t="n">
        <f aca="false">SUM(EJ7:EJ18)</f>
        <v>105</v>
      </c>
      <c r="EK33" s="6" t="n">
        <f aca="false">SUM(EK7:EK18)</f>
        <v>124</v>
      </c>
      <c r="EL33" s="6" t="n">
        <f aca="false">SUM(EL7:EL18)</f>
        <v>78</v>
      </c>
      <c r="EM33" s="6" t="n">
        <f aca="false">SUM(EM7:EM18)</f>
        <v>64</v>
      </c>
      <c r="EN33" s="6" t="n">
        <f aca="false">SUM(EN7:EN18)</f>
        <v>60</v>
      </c>
      <c r="EO33" s="6" t="n">
        <f aca="false">SUM(EO7:EO18)</f>
        <v>75</v>
      </c>
      <c r="EP33" s="6" t="n">
        <f aca="false">SUM(EP7:EP18)</f>
        <v>100</v>
      </c>
      <c r="EQ33" s="6" t="n">
        <f aca="false">SUM(EQ7:EQ18)</f>
        <v>2</v>
      </c>
      <c r="ER33" s="5" t="s">
        <v>30</v>
      </c>
      <c r="ES33" s="6" t="n">
        <f aca="false">SUM(ES7:ES18)</f>
        <v>53</v>
      </c>
      <c r="ET33" s="6" t="n">
        <f aca="false">SUM(ET7:ET18)</f>
        <v>93</v>
      </c>
      <c r="EU33" s="6" t="n">
        <f aca="false">SUM(EU7:EU18)</f>
        <v>64</v>
      </c>
      <c r="EV33" s="6" t="n">
        <f aca="false">SUM(EV7:EV18)</f>
        <v>40</v>
      </c>
      <c r="EW33" s="6" t="n">
        <f aca="false">SUM(EW7:EW18)</f>
        <v>22</v>
      </c>
      <c r="EX33" s="6" t="n">
        <f aca="false">SUM(EX7:EX18)</f>
        <v>125</v>
      </c>
      <c r="EY33" s="6" t="n">
        <f aca="false">SUM(EY7:EY18)</f>
        <v>155</v>
      </c>
      <c r="EZ33" s="6" t="n">
        <f aca="false">SUM(EZ7:EZ18)</f>
        <v>134</v>
      </c>
      <c r="FA33" s="6" t="n">
        <f aca="false">SUM(FA7:FA18)</f>
        <v>145</v>
      </c>
      <c r="FB33" s="6" t="n">
        <f aca="false">SUM(FB7:FB18)</f>
        <v>204</v>
      </c>
      <c r="FC33" s="6" t="n">
        <f aca="false">SUM(FC7:FC18)</f>
        <v>224</v>
      </c>
      <c r="FD33" s="6" t="n">
        <f aca="false">SUM(FD7:FD18)</f>
        <v>214</v>
      </c>
      <c r="FE33" s="6" t="n">
        <f aca="false">SUM(FE7:FE18)</f>
        <v>252</v>
      </c>
      <c r="FF33" s="6" t="n">
        <f aca="false">SUM(FF7:FF18)</f>
        <v>292</v>
      </c>
      <c r="FG33" s="6" t="n">
        <f aca="false">SUM(FG7:FG18)</f>
        <v>322</v>
      </c>
      <c r="FH33" s="6" t="n">
        <f aca="false">SUM(FH7:FH18)</f>
        <v>272</v>
      </c>
      <c r="FI33" s="6" t="n">
        <f aca="false">SUM(FI7:FI18)</f>
        <v>409</v>
      </c>
      <c r="FJ33" s="6" t="n">
        <f aca="false">SUM(FJ7:FJ18)</f>
        <v>397</v>
      </c>
      <c r="FK33" s="6" t="n">
        <f aca="false">SUM(FK7:FK18)</f>
        <v>673</v>
      </c>
      <c r="FL33" s="6" t="n">
        <f aca="false">SUM(FL7:FL18)</f>
        <v>582</v>
      </c>
      <c r="FM33" s="6" t="n">
        <f aca="false">SUM(FM7:FM18)</f>
        <v>479</v>
      </c>
      <c r="FN33" s="6" t="n">
        <f aca="false">SUM(FN7:FN18)</f>
        <v>285</v>
      </c>
      <c r="FO33" s="6" t="n">
        <f aca="false">SUM(FO7:FO18)</f>
        <v>212</v>
      </c>
      <c r="FP33" s="6" t="n">
        <f aca="false">SUM(FP7:FP18)</f>
        <v>186</v>
      </c>
      <c r="FQ33" s="6" t="n">
        <f aca="false">SUM(FQ7:FQ18)</f>
        <v>218</v>
      </c>
      <c r="FR33" s="6" t="n">
        <f aca="false">SUM(FR7:FR18)</f>
        <v>306</v>
      </c>
      <c r="FS33" s="6" t="n">
        <f aca="false">SUM(FS7:FS18)</f>
        <v>333</v>
      </c>
      <c r="FT33" s="6" t="n">
        <f aca="false">SUM(FT7:FT18)</f>
        <v>392</v>
      </c>
      <c r="FU33" s="6" t="n">
        <f aca="false">SUM(FU7:FU18)</f>
        <v>410</v>
      </c>
      <c r="FV33" s="6" t="n">
        <f aca="false">SUM(FV7:FV18)</f>
        <v>23</v>
      </c>
      <c r="FW33" s="5" t="s">
        <v>30</v>
      </c>
      <c r="FX33" s="6" t="n">
        <f aca="false">SUM(FX7:FX18)</f>
        <v>7713</v>
      </c>
      <c r="FY33" s="6" t="n">
        <f aca="false">SUM(FY7:FY18)</f>
        <v>7169</v>
      </c>
      <c r="FZ33" s="6" t="n">
        <f aca="false">SUM(FZ7:FZ18)</f>
        <v>5914</v>
      </c>
      <c r="GA33" s="6" t="n">
        <f aca="false">SUM(GA7:GA18)</f>
        <v>4975</v>
      </c>
      <c r="GB33" s="6" t="n">
        <f aca="false">SUM(GB7:GB18)</f>
        <v>4664</v>
      </c>
      <c r="GC33" s="6" t="n">
        <f aca="false">SUM(GC7:GC18)</f>
        <v>6846</v>
      </c>
      <c r="GD33" s="6" t="n">
        <f aca="false">SUM(GD7:GD18)</f>
        <v>7139</v>
      </c>
      <c r="GE33" s="6" t="n">
        <f aca="false">SUM(GE7:GE18)</f>
        <v>8108</v>
      </c>
      <c r="GF33" s="6" t="n">
        <f aca="false">SUM(GF7:GF18)</f>
        <v>6717</v>
      </c>
      <c r="GG33" s="6" t="n">
        <f aca="false">SUM(GG7:GG18)</f>
        <v>7236</v>
      </c>
      <c r="GH33" s="6" t="n">
        <f aca="false">SUM(GH7:GH18)</f>
        <v>6779</v>
      </c>
      <c r="GI33" s="6" t="n">
        <f aca="false">SUM(GI7:GI18)</f>
        <v>7339</v>
      </c>
      <c r="GJ33" s="6" t="n">
        <f aca="false">SUM(GJ7:GJ18)</f>
        <v>7579</v>
      </c>
      <c r="GK33" s="6" t="n">
        <f aca="false">SUM(GK7:GK18)</f>
        <v>6654</v>
      </c>
      <c r="GL33" s="6" t="n">
        <f aca="false">FG33+DL33+CT33+BZ33+AU33+P33</f>
        <v>7230</v>
      </c>
      <c r="GM33" s="6" t="n">
        <f aca="false">FH33+DM33+CU33+CA33+AV33+Q33+EC33</f>
        <v>7572</v>
      </c>
      <c r="GN33" s="6" t="n">
        <f aca="false">FI33+DN33+CV33+CB33+AW33+R33+ED33</f>
        <v>8190</v>
      </c>
      <c r="GO33" s="6" t="n">
        <f aca="false">FJ33+DO33+CW33+CC33+AX33+S33+EE33</f>
        <v>8039</v>
      </c>
      <c r="GP33" s="6" t="n">
        <f aca="false">FK33+DP33+CX33+CD33+AY33+T33+EF33</f>
        <v>8140</v>
      </c>
      <c r="GQ33" s="6" t="n">
        <f aca="false">FL33+DQ33+CY33+CE33+AZ33+U33+EG33</f>
        <v>6147</v>
      </c>
      <c r="GR33" s="6" t="n">
        <f aca="false">FM33+DR33+CZ33+CF33+BA33+V33+EH33</f>
        <v>5534</v>
      </c>
      <c r="GS33" s="6" t="n">
        <f aca="false">FN33+DS33+DA33+CG33+BB33+W33+EI33</f>
        <v>2963</v>
      </c>
      <c r="GT33" s="6" t="n">
        <f aca="false">FO33+DT33+DB33+CH33+BC33+X33+EJ33</f>
        <v>2853</v>
      </c>
      <c r="GU33" s="6" t="n">
        <f aca="false">FP33+DU33+DC33+CI33+BD33+Y33+EK33</f>
        <v>3037</v>
      </c>
      <c r="GV33" s="6" t="n">
        <f aca="false">Z33+BE33+CJ33+DD33+DV33+EL33+FQ33</f>
        <v>2447</v>
      </c>
      <c r="GW33" s="6" t="n">
        <f aca="false">AA33+BF33+CK33+DE33+DW33+EM33+FR33</f>
        <v>3087</v>
      </c>
      <c r="GX33" s="6" t="n">
        <f aca="false">AB33+BG33+CL33+DF33+DX33+EN33+FS33</f>
        <v>3814</v>
      </c>
      <c r="GY33" s="6" t="n">
        <f aca="false">AC33+BH33+CM33+DG33+DY33+EO33+FT33</f>
        <v>3843</v>
      </c>
      <c r="GZ33" s="6" t="n">
        <f aca="false">AD33+BI33+CN33+DH33+DZ33+EP33+FU33</f>
        <v>4200</v>
      </c>
      <c r="HA33" s="6" t="n">
        <f aca="false">AE33+BJ33+CO33+DI33+EA33+EQ33+FV33</f>
        <v>290</v>
      </c>
      <c r="HB33" s="9" t="n">
        <f aca="false">(GZ33-GZ32)/(GZ32+0.01)*100</f>
        <v>0.622902197167712</v>
      </c>
      <c r="HC33" s="9" t="n">
        <f aca="false">(GZ33-GY33)/(GY33+0.01)*100</f>
        <v>9.28959331357452</v>
      </c>
      <c r="HD33" s="5" t="s">
        <v>30</v>
      </c>
      <c r="HE33" s="6" t="n">
        <f aca="false">SUM(HE7:HE18)</f>
        <v>134</v>
      </c>
      <c r="HF33" s="6" t="n">
        <f aca="false">SUM(HF7:HF18)</f>
        <v>69</v>
      </c>
      <c r="HG33" s="6" t="n">
        <f aca="false">SUM(HG7:HG18)</f>
        <v>119</v>
      </c>
      <c r="HH33" s="6" t="n">
        <f aca="false">SUM(HH7:HH18)</f>
        <v>129</v>
      </c>
      <c r="HI33" s="6" t="n">
        <f aca="false">SUM(HI7:HI18)</f>
        <v>134</v>
      </c>
      <c r="HJ33" s="6" t="n">
        <f aca="false">SUM(HJ7:HJ18)</f>
        <v>148</v>
      </c>
      <c r="HK33" s="6" t="n">
        <f aca="false">SUM(HK7:HK18)</f>
        <v>149</v>
      </c>
      <c r="HL33" s="6" t="n">
        <f aca="false">SUM(HL7:HL18)</f>
        <v>126</v>
      </c>
      <c r="HM33" s="6" t="n">
        <f aca="false">SUM(HM7:HM18)</f>
        <v>138</v>
      </c>
      <c r="HN33" s="6" t="n">
        <f aca="false">SUM(HN7:HN18)</f>
        <v>161</v>
      </c>
      <c r="HO33" s="6" t="n">
        <f aca="false">SUM(HO7:HO18)</f>
        <v>174</v>
      </c>
      <c r="HP33" s="6" t="n">
        <f aca="false">SUM(HP7:HP18)</f>
        <v>393</v>
      </c>
      <c r="HQ33" s="6" t="n">
        <f aca="false">SUM(HQ7:HQ18)</f>
        <v>329</v>
      </c>
      <c r="HR33" s="6" t="n">
        <f aca="false">SUM(HR7:HR18)</f>
        <v>237</v>
      </c>
      <c r="HS33" s="6" t="n">
        <f aca="false">SUM(HS7:HS18)</f>
        <v>129</v>
      </c>
      <c r="HT33" s="6" t="n">
        <f aca="false">SUM(HT7:HT18)</f>
        <v>72</v>
      </c>
      <c r="HU33" s="6" t="n">
        <f aca="false">SUM(HU7:HU18)</f>
        <v>49</v>
      </c>
      <c r="HV33" s="6" t="n">
        <f aca="false">SUM(HV7:HV18)</f>
        <v>44</v>
      </c>
      <c r="HW33" s="6" t="n">
        <f aca="false">SUM(HW7:HW18)</f>
        <v>72</v>
      </c>
      <c r="HX33" s="6" t="n">
        <f aca="false">SUM(HX7:HX18)</f>
        <v>50</v>
      </c>
      <c r="HY33" s="6" t="n">
        <f aca="false">SUM(HY7:HY18)</f>
        <v>98</v>
      </c>
      <c r="HZ33" s="6" t="n">
        <f aca="false">SUM(HZ7:HZ18)</f>
        <v>84</v>
      </c>
      <c r="IA33" s="6" t="n">
        <f aca="false">SUM(IA7:IA18)</f>
        <v>1</v>
      </c>
      <c r="IB33" s="5" t="s">
        <v>30</v>
      </c>
      <c r="IC33" s="6" t="n">
        <f aca="false">SUM(IC7:IC18)</f>
        <v>134</v>
      </c>
      <c r="ID33" s="6" t="n">
        <f aca="false">SUM(ID7:ID18)</f>
        <v>76</v>
      </c>
      <c r="IE33" s="6" t="n">
        <f aca="false">SUM(IE7:IE18)</f>
        <v>85</v>
      </c>
      <c r="IF33" s="6" t="n">
        <f aca="false">SUM(IF7:IF18)</f>
        <v>95</v>
      </c>
      <c r="IG33" s="6" t="n">
        <f aca="false">SUM(IG7:IG18)</f>
        <v>80</v>
      </c>
      <c r="IH33" s="6" t="n">
        <f aca="false">SUM(IH7:IH18)</f>
        <v>104</v>
      </c>
      <c r="II33" s="6" t="n">
        <f aca="false">SUM(II7:II18)</f>
        <v>143</v>
      </c>
      <c r="IJ33" s="6" t="n">
        <f aca="false">SUM(IJ7:IJ18)</f>
        <v>196</v>
      </c>
      <c r="IK33" s="6" t="n">
        <f aca="false">SUM(IK7:IK18)</f>
        <v>134</v>
      </c>
      <c r="IL33" s="6" t="n">
        <f aca="false">SUM(IL7:IL18)</f>
        <v>248</v>
      </c>
      <c r="IM33" s="6" t="n">
        <f aca="false">SUM(IM7:IM18)</f>
        <v>248</v>
      </c>
      <c r="IN33" s="6" t="n">
        <f aca="false">SUM(IN7:IN18)</f>
        <v>280</v>
      </c>
      <c r="IO33" s="6" t="n">
        <f aca="false">SUM(IO7:IO18)</f>
        <v>253</v>
      </c>
      <c r="IP33" s="6" t="n">
        <f aca="false">SUM(IP7:IP18)</f>
        <v>242</v>
      </c>
      <c r="IQ33" s="6" t="n">
        <f aca="false">SUM(IQ7:IQ18)</f>
        <v>156</v>
      </c>
      <c r="IR33" s="6" t="n">
        <f aca="false">SUM(IR7:IR18)</f>
        <v>140</v>
      </c>
      <c r="IS33" s="6" t="n">
        <f aca="false">SUM(IS7:IS18)</f>
        <v>137</v>
      </c>
      <c r="IT33" s="6" t="n">
        <f aca="false">SUM(IT7:IT18)</f>
        <v>174</v>
      </c>
      <c r="IU33" s="6" t="n">
        <f aca="false">SUM(IU7:IU18)</f>
        <v>234</v>
      </c>
      <c r="IV33" s="6" t="n">
        <f aca="false">SUM(IV7:IV18)</f>
        <v>283</v>
      </c>
      <c r="IW33" s="6" t="n">
        <f aca="false">SUM(IW7:IW18)</f>
        <v>294</v>
      </c>
      <c r="IX33" s="6" t="n">
        <f aca="false">SUM(IX7:IX18)</f>
        <v>326</v>
      </c>
      <c r="IY33" s="6" t="n">
        <f aca="false">SUM(IY7:IY18)</f>
        <v>22</v>
      </c>
      <c r="IZ33" s="5" t="s">
        <v>30</v>
      </c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</row>
    <row r="34" customFormat="false" ht="12.8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2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2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2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2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2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2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3" t="s">
        <v>31</v>
      </c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9"/>
      <c r="HC34" s="3" t="s">
        <v>31</v>
      </c>
      <c r="HD34" s="2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2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2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</row>
    <row r="35" customFormat="false" ht="12.8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2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2"/>
      <c r="CQ35" s="1"/>
      <c r="CR35" s="1"/>
      <c r="CS35" s="1"/>
      <c r="CT35" s="1"/>
      <c r="CU35" s="1"/>
      <c r="CV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2"/>
      <c r="DK35" s="1"/>
      <c r="DL35" s="1"/>
      <c r="DM35" s="1"/>
      <c r="DN35" s="1"/>
      <c r="DO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2"/>
      <c r="EC35" s="1"/>
      <c r="ED35" s="1"/>
      <c r="EE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2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2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9"/>
      <c r="HC35" s="3" t="s">
        <v>31</v>
      </c>
      <c r="HD35" s="2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2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2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</row>
    <row r="36" customFormat="false" ht="12.8" hidden="false" customHeight="false" outlineLevel="0" collapsed="false">
      <c r="A36" s="1"/>
      <c r="E36" s="1"/>
      <c r="F36" s="1"/>
      <c r="G36" s="1"/>
      <c r="H36" s="1"/>
      <c r="I36" s="1"/>
      <c r="J36" s="1"/>
      <c r="K36" s="3" t="s">
        <v>33</v>
      </c>
      <c r="L36" s="3"/>
      <c r="M36" s="3"/>
      <c r="N36" s="3"/>
      <c r="O36" s="3"/>
      <c r="P36" s="3"/>
      <c r="Q36" s="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J36" s="1"/>
      <c r="AK36" s="1"/>
      <c r="AL36" s="1"/>
      <c r="AM36" s="1"/>
      <c r="AN36" s="1"/>
      <c r="AO36" s="1"/>
      <c r="AP36" s="1"/>
      <c r="AQ36" s="1"/>
      <c r="AR36" s="1"/>
      <c r="AS36" s="3" t="s">
        <v>34</v>
      </c>
      <c r="AT36" s="3"/>
      <c r="AU36" s="3"/>
      <c r="AV36" s="3"/>
      <c r="AW36" s="3"/>
      <c r="AX36" s="3"/>
      <c r="AY36" s="3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2"/>
      <c r="BO36" s="1"/>
      <c r="BP36" s="1"/>
      <c r="BQ36" s="1"/>
      <c r="BR36" s="1"/>
      <c r="BS36" s="1"/>
      <c r="BT36" s="1"/>
      <c r="BU36" s="1"/>
      <c r="BV36" s="1"/>
      <c r="BW36" s="3" t="s">
        <v>35</v>
      </c>
      <c r="BX36" s="3"/>
      <c r="BY36" s="3"/>
      <c r="BZ36" s="3"/>
      <c r="CA36" s="3"/>
      <c r="CB36" s="3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1"/>
      <c r="CR36" s="1"/>
      <c r="CS36" s="1"/>
      <c r="CT36" s="1"/>
      <c r="CU36" s="1"/>
      <c r="CV36" s="1" t="s">
        <v>36</v>
      </c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3"/>
      <c r="DK36" s="1"/>
      <c r="DL36" s="1"/>
      <c r="DM36" s="1"/>
      <c r="DN36" s="3" t="s">
        <v>37</v>
      </c>
      <c r="DO36" s="3"/>
      <c r="DP36" s="3"/>
      <c r="DQ36" s="3"/>
      <c r="DR36" s="3"/>
      <c r="DS36" s="3"/>
      <c r="DT36" s="1"/>
      <c r="DU36" s="1"/>
      <c r="DV36" s="1"/>
      <c r="DW36" s="1"/>
      <c r="DX36" s="1"/>
      <c r="DY36" s="1"/>
      <c r="DZ36" s="1"/>
      <c r="EA36" s="1"/>
      <c r="EB36" s="2"/>
      <c r="EC36" s="1"/>
      <c r="ED36" s="1"/>
      <c r="EE36" s="3" t="s">
        <v>38</v>
      </c>
      <c r="EF36" s="3"/>
      <c r="EG36" s="3"/>
      <c r="EH36" s="3"/>
      <c r="EI36" s="3"/>
      <c r="EJ36" s="3"/>
      <c r="EK36" s="1"/>
      <c r="EL36" s="1"/>
      <c r="EM36" s="1"/>
      <c r="EN36" s="1"/>
      <c r="EO36" s="1"/>
      <c r="EP36" s="1"/>
      <c r="EQ36" s="1"/>
      <c r="ER36" s="3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3" t="s">
        <v>39</v>
      </c>
      <c r="FE36" s="3"/>
      <c r="FF36" s="3"/>
      <c r="FG36" s="3"/>
      <c r="FH36" s="3"/>
      <c r="FI36" s="3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2"/>
      <c r="FX36" s="4" t="s">
        <v>40</v>
      </c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1"/>
      <c r="GV36" s="1"/>
      <c r="GW36" s="1"/>
      <c r="GX36" s="1"/>
      <c r="GY36" s="1"/>
      <c r="GZ36" s="1"/>
      <c r="HA36" s="1"/>
      <c r="HB36" s="9"/>
      <c r="HC36" s="3" t="s">
        <v>31</v>
      </c>
      <c r="HD36" s="2"/>
      <c r="HE36" s="1"/>
      <c r="HJ36" s="1"/>
      <c r="HK36" s="1"/>
      <c r="HL36" s="1"/>
      <c r="HM36" s="3" t="s">
        <v>41</v>
      </c>
      <c r="HN36" s="3"/>
      <c r="HO36" s="3"/>
      <c r="HP36" s="3"/>
      <c r="HQ36" s="3"/>
      <c r="HR36" s="3"/>
      <c r="HS36" s="3"/>
      <c r="HT36" s="1"/>
      <c r="HU36" s="1"/>
      <c r="HV36" s="1"/>
      <c r="HW36" s="1"/>
      <c r="HX36" s="1"/>
      <c r="HY36" s="1"/>
      <c r="HZ36" s="1"/>
      <c r="IA36" s="1"/>
      <c r="IB36" s="2"/>
      <c r="IC36" s="1"/>
      <c r="IE36" s="1"/>
      <c r="IF36" s="1"/>
      <c r="IG36" s="1"/>
      <c r="IH36" s="1"/>
      <c r="II36" s="1"/>
      <c r="IJ36" s="3" t="s">
        <v>42</v>
      </c>
      <c r="IK36" s="3"/>
      <c r="IL36" s="3"/>
      <c r="IM36" s="3"/>
      <c r="IN36" s="3"/>
      <c r="IO36" s="3"/>
      <c r="IP36" s="3"/>
      <c r="IQ36" s="3"/>
      <c r="IR36" s="1"/>
      <c r="IS36" s="1"/>
      <c r="IT36" s="1"/>
      <c r="IU36" s="1"/>
      <c r="IV36" s="1"/>
      <c r="IW36" s="1"/>
      <c r="IX36" s="1"/>
      <c r="IY36" s="1"/>
      <c r="IZ36" s="2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2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2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2"/>
      <c r="ES37" s="1"/>
      <c r="ET37" s="1"/>
      <c r="EU37" s="1"/>
      <c r="EV37" s="1"/>
      <c r="EW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2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3" t="s">
        <v>43</v>
      </c>
      <c r="HC37" s="3" t="s">
        <v>31</v>
      </c>
      <c r="HD37" s="2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2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2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</row>
    <row r="38" customFormat="false" ht="12.8" hidden="false" customHeight="false" outlineLevel="0" collapsed="false">
      <c r="A38" s="3" t="s">
        <v>14</v>
      </c>
      <c r="B38" s="6" t="n">
        <v>1987</v>
      </c>
      <c r="C38" s="6" t="n">
        <v>1988</v>
      </c>
      <c r="D38" s="6" t="n">
        <v>1989</v>
      </c>
      <c r="E38" s="6" t="n">
        <v>1990</v>
      </c>
      <c r="F38" s="6" t="n">
        <v>1991</v>
      </c>
      <c r="G38" s="6" t="n">
        <v>1992</v>
      </c>
      <c r="H38" s="6" t="n">
        <v>1993</v>
      </c>
      <c r="I38" s="6" t="n">
        <v>1994</v>
      </c>
      <c r="J38" s="6" t="n">
        <v>1995</v>
      </c>
      <c r="K38" s="6" t="n">
        <v>1996</v>
      </c>
      <c r="L38" s="6" t="n">
        <v>1997</v>
      </c>
      <c r="M38" s="6" t="n">
        <v>1998</v>
      </c>
      <c r="N38" s="6" t="n">
        <v>1999</v>
      </c>
      <c r="O38" s="6" t="n">
        <v>2000</v>
      </c>
      <c r="P38" s="6" t="n">
        <v>2001</v>
      </c>
      <c r="Q38" s="6" t="n">
        <f aca="false">Q5</f>
        <v>2002</v>
      </c>
      <c r="R38" s="6" t="str">
        <f aca="false">R5</f>
        <v>2003</v>
      </c>
      <c r="S38" s="6" t="n">
        <f aca="false">S5</f>
        <v>2004</v>
      </c>
      <c r="T38" s="6" t="n">
        <f aca="false">T5</f>
        <v>2005</v>
      </c>
      <c r="U38" s="6" t="n">
        <f aca="false">U5</f>
        <v>2006</v>
      </c>
      <c r="V38" s="6" t="n">
        <f aca="false">V5</f>
        <v>2007</v>
      </c>
      <c r="W38" s="6" t="n">
        <f aca="false">W5</f>
        <v>2008</v>
      </c>
      <c r="X38" s="6" t="n">
        <f aca="false">X5</f>
        <v>2009</v>
      </c>
      <c r="Y38" s="6" t="n">
        <f aca="false">Y5</f>
        <v>2010</v>
      </c>
      <c r="Z38" s="6" t="n">
        <f aca="false">Z5</f>
        <v>2011</v>
      </c>
      <c r="AA38" s="6" t="n">
        <f aca="false">AA5</f>
        <v>2012</v>
      </c>
      <c r="AB38" s="6" t="n">
        <f aca="false">AB5</f>
        <v>2013</v>
      </c>
      <c r="AC38" s="6" t="n">
        <f aca="false">AC5</f>
        <v>2014</v>
      </c>
      <c r="AD38" s="6" t="n">
        <f aca="false">AD5</f>
        <v>2015</v>
      </c>
      <c r="AE38" s="6" t="n">
        <f aca="false">AE5</f>
        <v>2016</v>
      </c>
      <c r="AF38" s="3" t="s">
        <v>14</v>
      </c>
      <c r="AG38" s="6" t="n">
        <v>1987</v>
      </c>
      <c r="AH38" s="6" t="n">
        <v>1988</v>
      </c>
      <c r="AI38" s="6" t="n">
        <v>1989</v>
      </c>
      <c r="AJ38" s="6" t="n">
        <v>1990</v>
      </c>
      <c r="AK38" s="6" t="n">
        <v>1991</v>
      </c>
      <c r="AL38" s="6" t="n">
        <v>1992</v>
      </c>
      <c r="AM38" s="6" t="n">
        <v>1993</v>
      </c>
      <c r="AN38" s="6" t="n">
        <v>1994</v>
      </c>
      <c r="AO38" s="6" t="n">
        <v>1995</v>
      </c>
      <c r="AP38" s="6" t="n">
        <v>1996</v>
      </c>
      <c r="AQ38" s="6" t="n">
        <v>1997</v>
      </c>
      <c r="AR38" s="6" t="n">
        <v>1998</v>
      </c>
      <c r="AS38" s="6" t="n">
        <v>1999</v>
      </c>
      <c r="AT38" s="6" t="n">
        <v>2000</v>
      </c>
      <c r="AU38" s="6" t="n">
        <f aca="false">AU5</f>
        <v>2001</v>
      </c>
      <c r="AV38" s="6" t="n">
        <f aca="false">AV5</f>
        <v>2002</v>
      </c>
      <c r="AW38" s="6" t="str">
        <f aca="false">AW5</f>
        <v>2003</v>
      </c>
      <c r="AX38" s="6" t="n">
        <f aca="false">AX5</f>
        <v>2004</v>
      </c>
      <c r="AY38" s="6" t="n">
        <f aca="false">AY5</f>
        <v>2005</v>
      </c>
      <c r="AZ38" s="6" t="n">
        <f aca="false">AZ5</f>
        <v>2006</v>
      </c>
      <c r="BA38" s="6" t="n">
        <f aca="false">BA5</f>
        <v>2007</v>
      </c>
      <c r="BB38" s="6" t="n">
        <f aca="false">BB5</f>
        <v>2008</v>
      </c>
      <c r="BC38" s="6" t="n">
        <f aca="false">BC5</f>
        <v>2009</v>
      </c>
      <c r="BD38" s="6" t="n">
        <f aca="false">BD5</f>
        <v>2010</v>
      </c>
      <c r="BE38" s="6" t="n">
        <f aca="false">BE5</f>
        <v>2011</v>
      </c>
      <c r="BF38" s="6" t="n">
        <f aca="false">BF5</f>
        <v>2012</v>
      </c>
      <c r="BG38" s="6" t="n">
        <f aca="false">BG5</f>
        <v>2013</v>
      </c>
      <c r="BH38" s="6" t="n">
        <f aca="false">BH5</f>
        <v>2014</v>
      </c>
      <c r="BI38" s="6" t="n">
        <f aca="false">BI5</f>
        <v>2015</v>
      </c>
      <c r="BJ38" s="6" t="n">
        <f aca="false">BJ5</f>
        <v>2016</v>
      </c>
      <c r="BK38" s="5" t="s">
        <v>14</v>
      </c>
      <c r="BL38" s="6" t="n">
        <v>1987</v>
      </c>
      <c r="BM38" s="6" t="n">
        <v>1988</v>
      </c>
      <c r="BN38" s="6" t="n">
        <v>1989</v>
      </c>
      <c r="BO38" s="6" t="n">
        <v>1990</v>
      </c>
      <c r="BP38" s="6" t="n">
        <v>1991</v>
      </c>
      <c r="BQ38" s="6" t="n">
        <v>1992</v>
      </c>
      <c r="BR38" s="6" t="n">
        <v>1993</v>
      </c>
      <c r="BS38" s="6" t="n">
        <v>1994</v>
      </c>
      <c r="BT38" s="6" t="n">
        <v>1995</v>
      </c>
      <c r="BU38" s="6" t="n">
        <v>1996</v>
      </c>
      <c r="BV38" s="6" t="n">
        <v>1997</v>
      </c>
      <c r="BW38" s="6" t="n">
        <v>1998</v>
      </c>
      <c r="BX38" s="6" t="n">
        <v>1999</v>
      </c>
      <c r="BY38" s="6" t="n">
        <v>2000</v>
      </c>
      <c r="BZ38" s="6" t="n">
        <f aca="false">BZ5</f>
        <v>2001</v>
      </c>
      <c r="CA38" s="6" t="n">
        <f aca="false">CA5</f>
        <v>2002</v>
      </c>
      <c r="CB38" s="6" t="str">
        <f aca="false">CB5</f>
        <v>2003</v>
      </c>
      <c r="CC38" s="6" t="n">
        <f aca="false">CC5</f>
        <v>2004</v>
      </c>
      <c r="CD38" s="6" t="n">
        <f aca="false">CD5</f>
        <v>2005</v>
      </c>
      <c r="CE38" s="6" t="n">
        <f aca="false">CE5</f>
        <v>2006</v>
      </c>
      <c r="CF38" s="6" t="n">
        <f aca="false">CF5</f>
        <v>2007</v>
      </c>
      <c r="CG38" s="6" t="n">
        <f aca="false">CG5</f>
        <v>2008</v>
      </c>
      <c r="CH38" s="6" t="n">
        <f aca="false">CH5</f>
        <v>2009</v>
      </c>
      <c r="CI38" s="6" t="n">
        <f aca="false">CI5</f>
        <v>2010</v>
      </c>
      <c r="CJ38" s="6" t="n">
        <f aca="false">CJ5</f>
        <v>2011</v>
      </c>
      <c r="CK38" s="6" t="n">
        <f aca="false">CK5</f>
        <v>2012</v>
      </c>
      <c r="CL38" s="6" t="n">
        <f aca="false">CL5</f>
        <v>2013</v>
      </c>
      <c r="CM38" s="6" t="n">
        <f aca="false">CM5</f>
        <v>2014</v>
      </c>
      <c r="CN38" s="6" t="n">
        <f aca="false">CN5</f>
        <v>2015</v>
      </c>
      <c r="CO38" s="6" t="n">
        <f aca="false">CO5</f>
        <v>2016</v>
      </c>
      <c r="CP38" s="5" t="s">
        <v>14</v>
      </c>
      <c r="CQ38" s="1"/>
      <c r="CR38" s="6" t="n">
        <v>1999</v>
      </c>
      <c r="CS38" s="6" t="n">
        <v>2000</v>
      </c>
      <c r="CT38" s="6" t="n">
        <f aca="false">CT5</f>
        <v>2001</v>
      </c>
      <c r="CU38" s="6" t="n">
        <f aca="false">CU5</f>
        <v>2002</v>
      </c>
      <c r="CV38" s="6" t="str">
        <f aca="false">CV5</f>
        <v>2003</v>
      </c>
      <c r="CW38" s="6" t="n">
        <f aca="false">CW5</f>
        <v>2004</v>
      </c>
      <c r="CX38" s="6" t="n">
        <f aca="false">CX5</f>
        <v>2005</v>
      </c>
      <c r="CY38" s="6" t="n">
        <f aca="false">CY5</f>
        <v>2006</v>
      </c>
      <c r="CZ38" s="6" t="n">
        <f aca="false">CZ5</f>
        <v>2007</v>
      </c>
      <c r="DA38" s="6" t="n">
        <f aca="false">DA5</f>
        <v>2008</v>
      </c>
      <c r="DB38" s="6" t="n">
        <f aca="false">DB5</f>
        <v>2009</v>
      </c>
      <c r="DC38" s="6" t="n">
        <f aca="false">DC5</f>
        <v>2010</v>
      </c>
      <c r="DD38" s="6" t="n">
        <f aca="false">DD5</f>
        <v>2011</v>
      </c>
      <c r="DE38" s="6" t="n">
        <f aca="false">DE5</f>
        <v>2012</v>
      </c>
      <c r="DF38" s="6" t="n">
        <f aca="false">DF5</f>
        <v>2013</v>
      </c>
      <c r="DG38" s="6" t="n">
        <f aca="false">DG5</f>
        <v>2014</v>
      </c>
      <c r="DH38" s="6" t="n">
        <f aca="false">DH5</f>
        <v>2015</v>
      </c>
      <c r="DI38" s="6" t="n">
        <f aca="false">DI5</f>
        <v>2016</v>
      </c>
      <c r="DJ38" s="5" t="s">
        <v>14</v>
      </c>
      <c r="DK38" s="6" t="n">
        <v>2000</v>
      </c>
      <c r="DL38" s="6" t="n">
        <f aca="false">DL5</f>
        <v>2001</v>
      </c>
      <c r="DM38" s="6" t="n">
        <f aca="false">DM5</f>
        <v>2002</v>
      </c>
      <c r="DN38" s="6" t="str">
        <f aca="false">DN5</f>
        <v>2003</v>
      </c>
      <c r="DO38" s="6" t="n">
        <f aca="false">DO5</f>
        <v>2004</v>
      </c>
      <c r="DP38" s="6" t="n">
        <f aca="false">DP5</f>
        <v>2005</v>
      </c>
      <c r="DQ38" s="6" t="n">
        <f aca="false">DQ5</f>
        <v>2006</v>
      </c>
      <c r="DR38" s="6" t="n">
        <f aca="false">DR5</f>
        <v>2007</v>
      </c>
      <c r="DS38" s="6" t="n">
        <f aca="false">DS5</f>
        <v>2008</v>
      </c>
      <c r="DT38" s="6" t="n">
        <f aca="false">DT5</f>
        <v>2009</v>
      </c>
      <c r="DU38" s="6" t="n">
        <f aca="false">DU5</f>
        <v>2010</v>
      </c>
      <c r="DV38" s="6" t="n">
        <f aca="false">DV5</f>
        <v>2011</v>
      </c>
      <c r="DW38" s="6" t="n">
        <f aca="false">DW5</f>
        <v>2012</v>
      </c>
      <c r="DX38" s="6" t="n">
        <f aca="false">DX5</f>
        <v>2013</v>
      </c>
      <c r="DY38" s="6" t="n">
        <f aca="false">DY5</f>
        <v>2014</v>
      </c>
      <c r="DZ38" s="6" t="n">
        <f aca="false">DZ5</f>
        <v>2015</v>
      </c>
      <c r="EA38" s="6" t="n">
        <f aca="false">EA5</f>
        <v>2016</v>
      </c>
      <c r="EB38" s="5" t="s">
        <v>14</v>
      </c>
      <c r="EC38" s="6" t="n">
        <f aca="false">EC20</f>
        <v>2002</v>
      </c>
      <c r="ED38" s="6" t="str">
        <f aca="false">ED5</f>
        <v>2003</v>
      </c>
      <c r="EE38" s="6" t="n">
        <f aca="false">EE5</f>
        <v>2004</v>
      </c>
      <c r="EF38" s="6" t="n">
        <f aca="false">EF5</f>
        <v>2005</v>
      </c>
      <c r="EG38" s="6" t="n">
        <f aca="false">EG5</f>
        <v>2006</v>
      </c>
      <c r="EH38" s="6" t="n">
        <f aca="false">EH5</f>
        <v>2007</v>
      </c>
      <c r="EI38" s="6" t="n">
        <f aca="false">EI5</f>
        <v>2008</v>
      </c>
      <c r="EJ38" s="6" t="n">
        <f aca="false">EJ5</f>
        <v>2009</v>
      </c>
      <c r="EK38" s="6" t="n">
        <f aca="false">EK5</f>
        <v>2010</v>
      </c>
      <c r="EL38" s="6" t="n">
        <f aca="false">EL5</f>
        <v>2011</v>
      </c>
      <c r="EM38" s="6" t="n">
        <f aca="false">EM5</f>
        <v>2012</v>
      </c>
      <c r="EN38" s="6" t="n">
        <f aca="false">EN5</f>
        <v>2013</v>
      </c>
      <c r="EO38" s="6" t="n">
        <f aca="false">EO5</f>
        <v>2014</v>
      </c>
      <c r="EP38" s="6" t="n">
        <f aca="false">EP5</f>
        <v>2015</v>
      </c>
      <c r="EQ38" s="6" t="n">
        <f aca="false">EQ5</f>
        <v>2016</v>
      </c>
      <c r="ER38" s="5" t="s">
        <v>14</v>
      </c>
      <c r="ES38" s="6" t="n">
        <v>1987</v>
      </c>
      <c r="ET38" s="6" t="n">
        <v>1988</v>
      </c>
      <c r="EU38" s="6" t="n">
        <v>1989</v>
      </c>
      <c r="EV38" s="6" t="n">
        <v>1990</v>
      </c>
      <c r="EW38" s="6" t="n">
        <v>1991</v>
      </c>
      <c r="EX38" s="6" t="n">
        <v>1992</v>
      </c>
      <c r="EY38" s="6" t="n">
        <v>1993</v>
      </c>
      <c r="EZ38" s="6" t="n">
        <v>1994</v>
      </c>
      <c r="FA38" s="6" t="n">
        <v>1995</v>
      </c>
      <c r="FB38" s="6" t="n">
        <v>1996</v>
      </c>
      <c r="FC38" s="6" t="n">
        <v>1997</v>
      </c>
      <c r="FD38" s="6" t="n">
        <v>1998</v>
      </c>
      <c r="FE38" s="6" t="n">
        <v>1999</v>
      </c>
      <c r="FF38" s="6" t="n">
        <v>2000</v>
      </c>
      <c r="FG38" s="6" t="n">
        <f aca="false">FG5</f>
        <v>2001</v>
      </c>
      <c r="FH38" s="6" t="n">
        <f aca="false">FH5</f>
        <v>2002</v>
      </c>
      <c r="FI38" s="6" t="n">
        <f aca="false">FI5</f>
        <v>2003</v>
      </c>
      <c r="FJ38" s="6" t="n">
        <f aca="false">FJ5</f>
        <v>2004</v>
      </c>
      <c r="FK38" s="6" t="n">
        <f aca="false">FK5</f>
        <v>2005</v>
      </c>
      <c r="FL38" s="6" t="n">
        <f aca="false">FL5</f>
        <v>2006</v>
      </c>
      <c r="FM38" s="6" t="n">
        <f aca="false">FM5</f>
        <v>2007</v>
      </c>
      <c r="FN38" s="6" t="n">
        <f aca="false">FN5</f>
        <v>2008</v>
      </c>
      <c r="FO38" s="6" t="n">
        <f aca="false">FO5</f>
        <v>2009</v>
      </c>
      <c r="FP38" s="6" t="n">
        <f aca="false">FP5</f>
        <v>2010</v>
      </c>
      <c r="FQ38" s="6" t="n">
        <f aca="false">FQ5</f>
        <v>2011</v>
      </c>
      <c r="FR38" s="6" t="n">
        <f aca="false">FR5</f>
        <v>2012</v>
      </c>
      <c r="FS38" s="6" t="n">
        <f aca="false">FS5</f>
        <v>2013</v>
      </c>
      <c r="FT38" s="6" t="n">
        <f aca="false">FT5</f>
        <v>2014</v>
      </c>
      <c r="FU38" s="6" t="n">
        <f aca="false">FU5</f>
        <v>2015</v>
      </c>
      <c r="FV38" s="6" t="n">
        <f aca="false">FV5</f>
        <v>2016</v>
      </c>
      <c r="FW38" s="5" t="s">
        <v>14</v>
      </c>
      <c r="FX38" s="6" t="n">
        <v>1987</v>
      </c>
      <c r="FY38" s="6" t="n">
        <v>1988</v>
      </c>
      <c r="FZ38" s="6" t="n">
        <v>1989</v>
      </c>
      <c r="GA38" s="6" t="n">
        <v>1990</v>
      </c>
      <c r="GB38" s="6" t="n">
        <v>1991</v>
      </c>
      <c r="GC38" s="6" t="n">
        <v>1992</v>
      </c>
      <c r="GD38" s="6" t="n">
        <v>1993</v>
      </c>
      <c r="GE38" s="6" t="n">
        <v>1994</v>
      </c>
      <c r="GF38" s="6" t="n">
        <v>1995</v>
      </c>
      <c r="GG38" s="6" t="n">
        <v>1996</v>
      </c>
      <c r="GH38" s="6" t="n">
        <v>1997</v>
      </c>
      <c r="GI38" s="6" t="n">
        <v>1998</v>
      </c>
      <c r="GJ38" s="6" t="n">
        <v>1999</v>
      </c>
      <c r="GK38" s="6" t="n">
        <v>2000</v>
      </c>
      <c r="GL38" s="6" t="n">
        <v>2001</v>
      </c>
      <c r="GM38" s="6" t="n">
        <f aca="false">GM5</f>
        <v>2002</v>
      </c>
      <c r="GN38" s="6" t="str">
        <f aca="false">GN5</f>
        <v>2003</v>
      </c>
      <c r="GO38" s="6" t="n">
        <f aca="false">GO5</f>
        <v>2004</v>
      </c>
      <c r="GP38" s="6" t="n">
        <f aca="false">GP5</f>
        <v>2005</v>
      </c>
      <c r="GQ38" s="6" t="n">
        <f aca="false">GQ5</f>
        <v>2006</v>
      </c>
      <c r="GR38" s="6" t="n">
        <f aca="false">GR5</f>
        <v>2007</v>
      </c>
      <c r="GS38" s="6" t="n">
        <f aca="false">GS5</f>
        <v>2008</v>
      </c>
      <c r="GT38" s="6" t="n">
        <f aca="false">GT5</f>
        <v>2009</v>
      </c>
      <c r="GU38" s="6" t="n">
        <f aca="false">GU5</f>
        <v>2010</v>
      </c>
      <c r="GV38" s="6" t="n">
        <f aca="false">GV5</f>
        <v>2011</v>
      </c>
      <c r="GW38" s="6" t="n">
        <f aca="false">GW5</f>
        <v>2012</v>
      </c>
      <c r="GX38" s="6" t="n">
        <f aca="false">GX5</f>
        <v>2013</v>
      </c>
      <c r="GY38" s="6" t="n">
        <f aca="false">GY5</f>
        <v>2014</v>
      </c>
      <c r="GZ38" s="6" t="n">
        <f aca="false">GZ5</f>
        <v>2015</v>
      </c>
      <c r="HA38" s="6" t="n">
        <f aca="false">HA5</f>
        <v>2016</v>
      </c>
      <c r="HB38" s="7" t="s">
        <v>16</v>
      </c>
      <c r="HC38" s="7" t="s">
        <v>17</v>
      </c>
      <c r="HD38" s="5" t="s">
        <v>14</v>
      </c>
      <c r="HE38" s="6" t="n">
        <v>1994</v>
      </c>
      <c r="HF38" s="6" t="n">
        <v>1995</v>
      </c>
      <c r="HG38" s="6" t="n">
        <v>1996</v>
      </c>
      <c r="HH38" s="6" t="n">
        <v>1997</v>
      </c>
      <c r="HI38" s="6" t="n">
        <v>1998</v>
      </c>
      <c r="HJ38" s="6" t="n">
        <v>1999</v>
      </c>
      <c r="HK38" s="6" t="n">
        <v>2000</v>
      </c>
      <c r="HL38" s="6" t="n">
        <f aca="false">HL5</f>
        <v>2001</v>
      </c>
      <c r="HM38" s="6" t="n">
        <f aca="false">HM5</f>
        <v>2002</v>
      </c>
      <c r="HN38" s="6" t="str">
        <f aca="false">HN5</f>
        <v>2003</v>
      </c>
      <c r="HO38" s="6" t="n">
        <f aca="false">HO5</f>
        <v>2004</v>
      </c>
      <c r="HP38" s="6" t="n">
        <f aca="false">HP5</f>
        <v>2005</v>
      </c>
      <c r="HQ38" s="6" t="n">
        <f aca="false">HQ5</f>
        <v>2006</v>
      </c>
      <c r="HR38" s="6" t="n">
        <f aca="false">HR5</f>
        <v>2007</v>
      </c>
      <c r="HS38" s="6" t="n">
        <f aca="false">HS5</f>
        <v>2008</v>
      </c>
      <c r="HT38" s="6" t="n">
        <f aca="false">HT5</f>
        <v>2009</v>
      </c>
      <c r="HU38" s="6" t="n">
        <f aca="false">HU5</f>
        <v>2010</v>
      </c>
      <c r="HV38" s="6" t="n">
        <f aca="false">HV5</f>
        <v>2011</v>
      </c>
      <c r="HW38" s="6" t="n">
        <f aca="false">HW5</f>
        <v>2012</v>
      </c>
      <c r="HX38" s="6" t="n">
        <f aca="false">HX5</f>
        <v>2013</v>
      </c>
      <c r="HY38" s="6" t="n">
        <f aca="false">HY5</f>
        <v>2014</v>
      </c>
      <c r="HZ38" s="6" t="n">
        <f aca="false">HZ5</f>
        <v>2015</v>
      </c>
      <c r="IA38" s="6" t="n">
        <f aca="false">IA5</f>
        <v>2016</v>
      </c>
      <c r="IB38" s="5" t="s">
        <v>14</v>
      </c>
      <c r="IC38" s="6" t="n">
        <v>1994</v>
      </c>
      <c r="ID38" s="6" t="n">
        <v>1995</v>
      </c>
      <c r="IE38" s="6" t="n">
        <v>1996</v>
      </c>
      <c r="IF38" s="6" t="n">
        <v>1997</v>
      </c>
      <c r="IG38" s="6" t="n">
        <v>1998</v>
      </c>
      <c r="IH38" s="6" t="n">
        <v>1999</v>
      </c>
      <c r="II38" s="6" t="n">
        <v>2000</v>
      </c>
      <c r="IJ38" s="6" t="n">
        <f aca="false">IJ5</f>
        <v>2001</v>
      </c>
      <c r="IK38" s="6" t="n">
        <f aca="false">IK5</f>
        <v>2002</v>
      </c>
      <c r="IL38" s="6" t="str">
        <f aca="false">IL5</f>
        <v>2003</v>
      </c>
      <c r="IM38" s="6" t="n">
        <f aca="false">IM5</f>
        <v>2004</v>
      </c>
      <c r="IN38" s="6" t="n">
        <f aca="false">IN5</f>
        <v>2005</v>
      </c>
      <c r="IO38" s="6" t="n">
        <f aca="false">IO5</f>
        <v>2006</v>
      </c>
      <c r="IP38" s="6" t="n">
        <f aca="false">IP5</f>
        <v>2007</v>
      </c>
      <c r="IQ38" s="6" t="n">
        <f aca="false">IQ5</f>
        <v>2008</v>
      </c>
      <c r="IR38" s="6" t="n">
        <f aca="false">IR5</f>
        <v>2009</v>
      </c>
      <c r="IS38" s="6" t="n">
        <f aca="false">IS5</f>
        <v>2010</v>
      </c>
      <c r="IT38" s="6" t="n">
        <f aca="false">IT5</f>
        <v>2011</v>
      </c>
      <c r="IU38" s="6" t="n">
        <f aca="false">IU5</f>
        <v>2012</v>
      </c>
      <c r="IV38" s="6" t="n">
        <f aca="false">IV5</f>
        <v>2013</v>
      </c>
      <c r="IW38" s="6" t="n">
        <f aca="false">IW5</f>
        <v>2014</v>
      </c>
      <c r="IX38" s="6" t="n">
        <f aca="false">IX5</f>
        <v>2015</v>
      </c>
      <c r="IY38" s="6" t="n">
        <f aca="false">IY5</f>
        <v>2016</v>
      </c>
      <c r="IZ38" s="5" t="s">
        <v>14</v>
      </c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</row>
    <row r="39" customFormat="false" ht="12.8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2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2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2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2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9"/>
      <c r="HC39" s="3" t="s">
        <v>31</v>
      </c>
      <c r="HD39" s="2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2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2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</row>
    <row r="40" customFormat="false" ht="12.8" hidden="false" customHeight="false" outlineLevel="0" collapsed="false">
      <c r="A40" s="3" t="s">
        <v>18</v>
      </c>
      <c r="B40" s="6" t="n">
        <v>66</v>
      </c>
      <c r="C40" s="6" t="n">
        <v>41</v>
      </c>
      <c r="D40" s="6" t="n">
        <v>8</v>
      </c>
      <c r="E40" s="6" t="n">
        <v>1</v>
      </c>
      <c r="F40" s="6" t="n">
        <v>41</v>
      </c>
      <c r="G40" s="6" t="n">
        <v>10</v>
      </c>
      <c r="H40" s="6" t="n">
        <v>17</v>
      </c>
      <c r="I40" s="6" t="n">
        <v>0</v>
      </c>
      <c r="J40" s="6" t="n">
        <v>0</v>
      </c>
      <c r="K40" s="6" t="n">
        <v>67</v>
      </c>
      <c r="L40" s="6" t="n">
        <v>16</v>
      </c>
      <c r="M40" s="6" t="n">
        <v>20</v>
      </c>
      <c r="N40" s="6" t="n">
        <v>0</v>
      </c>
      <c r="O40" s="6" t="n">
        <v>27</v>
      </c>
      <c r="P40" s="6" t="n">
        <v>87</v>
      </c>
      <c r="Q40" s="6" t="n">
        <v>0</v>
      </c>
      <c r="R40" s="6" t="n">
        <v>1</v>
      </c>
      <c r="S40" s="6" t="n">
        <v>28</v>
      </c>
      <c r="T40" s="6" t="n">
        <v>3</v>
      </c>
      <c r="U40" s="6" t="n">
        <v>4</v>
      </c>
      <c r="V40" s="6" t="n">
        <v>0</v>
      </c>
      <c r="W40" s="1" t="n">
        <v>0</v>
      </c>
      <c r="X40" s="1" t="n">
        <v>0</v>
      </c>
      <c r="Y40" s="1" t="n">
        <v>12</v>
      </c>
      <c r="Z40" s="1" t="n">
        <v>0</v>
      </c>
      <c r="AA40" s="1" t="n">
        <v>0</v>
      </c>
      <c r="AB40" s="1" t="n">
        <v>0</v>
      </c>
      <c r="AC40" s="1" t="n">
        <v>0</v>
      </c>
      <c r="AD40" s="1" t="n">
        <v>0</v>
      </c>
      <c r="AE40" s="1" t="n">
        <v>98</v>
      </c>
      <c r="AF40" s="5" t="s">
        <v>18</v>
      </c>
      <c r="AG40" s="6" t="n">
        <v>54</v>
      </c>
      <c r="AH40" s="6" t="n">
        <v>27</v>
      </c>
      <c r="AI40" s="6" t="n">
        <v>2</v>
      </c>
      <c r="AJ40" s="6" t="n">
        <v>0</v>
      </c>
      <c r="AK40" s="6" t="n">
        <v>0</v>
      </c>
      <c r="AL40" s="6" t="n">
        <v>0</v>
      </c>
      <c r="AM40" s="6" t="n">
        <v>3</v>
      </c>
      <c r="AN40" s="6" t="n">
        <v>8</v>
      </c>
      <c r="AO40" s="6" t="n">
        <v>5</v>
      </c>
      <c r="AP40" s="6" t="n">
        <v>6</v>
      </c>
      <c r="AQ40" s="6" t="n">
        <v>4</v>
      </c>
      <c r="AR40" s="6" t="n">
        <v>5</v>
      </c>
      <c r="AS40" s="6" t="n">
        <v>0</v>
      </c>
      <c r="AT40" s="6" t="n">
        <v>12</v>
      </c>
      <c r="AU40" s="6" t="n">
        <v>11</v>
      </c>
      <c r="AV40" s="6" t="n">
        <v>14</v>
      </c>
      <c r="AW40" s="6" t="n">
        <v>0</v>
      </c>
      <c r="AX40" s="6" t="n">
        <v>0</v>
      </c>
      <c r="AY40" s="6" t="n">
        <v>4</v>
      </c>
      <c r="AZ40" s="6" t="n">
        <v>43</v>
      </c>
      <c r="BA40" s="6" t="n">
        <v>28</v>
      </c>
      <c r="BB40" s="6" t="n">
        <v>12</v>
      </c>
      <c r="BC40" s="6" t="n">
        <v>12</v>
      </c>
      <c r="BD40" s="1" t="n">
        <v>0</v>
      </c>
      <c r="BE40" s="1" t="n">
        <v>42</v>
      </c>
      <c r="BF40" s="1" t="n">
        <v>0</v>
      </c>
      <c r="BG40" s="1" t="n">
        <v>0</v>
      </c>
      <c r="BH40" s="1" t="n">
        <v>0</v>
      </c>
      <c r="BI40" s="1" t="n">
        <v>0</v>
      </c>
      <c r="BJ40" s="1" t="n">
        <v>0</v>
      </c>
      <c r="BK40" s="5" t="s">
        <v>18</v>
      </c>
      <c r="BL40" s="6" t="n">
        <v>16</v>
      </c>
      <c r="BM40" s="6" t="n">
        <v>4</v>
      </c>
      <c r="BN40" s="6" t="n">
        <v>4</v>
      </c>
      <c r="BO40" s="6" t="n">
        <v>0</v>
      </c>
      <c r="BP40" s="6" t="n">
        <v>8</v>
      </c>
      <c r="BQ40" s="6" t="n">
        <v>0</v>
      </c>
      <c r="BR40" s="6" t="n">
        <v>0</v>
      </c>
      <c r="BS40" s="6" t="n">
        <v>0</v>
      </c>
      <c r="BT40" s="6" t="n">
        <v>0</v>
      </c>
      <c r="BU40" s="6" t="n">
        <v>0</v>
      </c>
      <c r="BV40" s="6" t="n">
        <v>0</v>
      </c>
      <c r="BW40" s="6" t="n">
        <v>0</v>
      </c>
      <c r="BX40" s="6" t="n">
        <v>0</v>
      </c>
      <c r="BY40" s="6" t="n">
        <v>0</v>
      </c>
      <c r="BZ40" s="6" t="n">
        <v>0</v>
      </c>
      <c r="CA40" s="6" t="n">
        <v>0</v>
      </c>
      <c r="CB40" s="6" t="n">
        <v>0</v>
      </c>
      <c r="CC40" s="6" t="n">
        <v>0</v>
      </c>
      <c r="CD40" s="6" t="n">
        <v>0</v>
      </c>
      <c r="CE40" s="6" t="n">
        <v>0</v>
      </c>
      <c r="CF40" s="0" t="n">
        <v>0</v>
      </c>
      <c r="CG40" s="6" t="n">
        <v>0</v>
      </c>
      <c r="CH40" s="6" t="n">
        <v>0</v>
      </c>
      <c r="CI40" s="1" t="n">
        <v>0</v>
      </c>
      <c r="CJ40" s="1" t="n">
        <v>0</v>
      </c>
      <c r="CK40" s="1" t="n">
        <v>0</v>
      </c>
      <c r="CL40" s="1" t="n">
        <v>0</v>
      </c>
      <c r="CM40" s="1" t="n">
        <v>0</v>
      </c>
      <c r="CN40" s="1" t="n">
        <v>0</v>
      </c>
      <c r="CO40" s="1" t="n">
        <v>0</v>
      </c>
      <c r="CP40" s="5" t="s">
        <v>18</v>
      </c>
      <c r="CQ40" s="1"/>
      <c r="CR40" s="1"/>
      <c r="CS40" s="6" t="n">
        <v>0</v>
      </c>
      <c r="CT40" s="6" t="n">
        <v>0</v>
      </c>
      <c r="CU40" s="6" t="n">
        <v>0</v>
      </c>
      <c r="CV40" s="6" t="n">
        <v>0</v>
      </c>
      <c r="CW40" s="6" t="n">
        <v>1</v>
      </c>
      <c r="CX40" s="6" t="n">
        <v>0</v>
      </c>
      <c r="CY40" s="6" t="n">
        <v>0</v>
      </c>
      <c r="CZ40" s="0" t="n">
        <v>0</v>
      </c>
      <c r="DA40" s="6" t="n">
        <v>0</v>
      </c>
      <c r="DB40" s="6" t="n">
        <v>0</v>
      </c>
      <c r="DC40" s="1" t="n">
        <v>0</v>
      </c>
      <c r="DD40" s="1" t="n">
        <v>0</v>
      </c>
      <c r="DE40" s="1" t="n">
        <v>0</v>
      </c>
      <c r="DF40" s="1" t="n">
        <v>0</v>
      </c>
      <c r="DG40" s="1" t="n">
        <v>0</v>
      </c>
      <c r="DH40" s="1" t="n">
        <v>0</v>
      </c>
      <c r="DI40" s="1" t="n">
        <v>0</v>
      </c>
      <c r="DJ40" s="5" t="s">
        <v>18</v>
      </c>
      <c r="DK40" s="6" t="n">
        <v>0</v>
      </c>
      <c r="DL40" s="6" t="n">
        <v>0</v>
      </c>
      <c r="DM40" s="6" t="n">
        <v>0</v>
      </c>
      <c r="DN40" s="6" t="n">
        <v>0</v>
      </c>
      <c r="DO40" s="6" t="n">
        <v>0</v>
      </c>
      <c r="DP40" s="6" t="n">
        <v>0</v>
      </c>
      <c r="DQ40" s="6" t="n">
        <v>0</v>
      </c>
      <c r="DR40" s="0" t="n">
        <v>0</v>
      </c>
      <c r="DS40" s="6" t="n">
        <v>0</v>
      </c>
      <c r="DT40" s="6" t="n">
        <v>0</v>
      </c>
      <c r="DU40" s="1" t="n">
        <v>0</v>
      </c>
      <c r="DV40" s="1" t="n">
        <v>0</v>
      </c>
      <c r="DW40" s="1" t="n">
        <v>0</v>
      </c>
      <c r="DX40" s="1" t="n">
        <v>0</v>
      </c>
      <c r="DY40" s="1" t="n">
        <v>0</v>
      </c>
      <c r="DZ40" s="1" t="n">
        <v>0</v>
      </c>
      <c r="EA40" s="1" t="n">
        <v>0</v>
      </c>
      <c r="EB40" s="5" t="s">
        <v>18</v>
      </c>
      <c r="EC40" s="1"/>
      <c r="ED40" s="6" t="n">
        <v>0</v>
      </c>
      <c r="EE40" s="6" t="n">
        <v>0</v>
      </c>
      <c r="EF40" s="6" t="n">
        <v>0</v>
      </c>
      <c r="EG40" s="6" t="n">
        <v>0</v>
      </c>
      <c r="EH40" s="0" t="n">
        <v>0</v>
      </c>
      <c r="EI40" s="6" t="n">
        <v>0</v>
      </c>
      <c r="EJ40" s="6" t="n">
        <v>0</v>
      </c>
      <c r="EK40" s="1" t="n">
        <v>0</v>
      </c>
      <c r="EL40" s="1" t="n">
        <v>0</v>
      </c>
      <c r="EM40" s="1" t="n">
        <v>0</v>
      </c>
      <c r="EN40" s="1" t="n">
        <v>0</v>
      </c>
      <c r="EO40" s="1" t="n">
        <v>0</v>
      </c>
      <c r="EP40" s="1" t="n">
        <v>0</v>
      </c>
      <c r="EQ40" s="1" t="n">
        <v>0</v>
      </c>
      <c r="ER40" s="5" t="s">
        <v>18</v>
      </c>
      <c r="ES40" s="6" t="n">
        <v>0</v>
      </c>
      <c r="ET40" s="6" t="n">
        <v>14</v>
      </c>
      <c r="EU40" s="6" t="n">
        <v>0</v>
      </c>
      <c r="EV40" s="6" t="n">
        <v>0</v>
      </c>
      <c r="EW40" s="6" t="n">
        <v>0</v>
      </c>
      <c r="EX40" s="6" t="n">
        <v>7</v>
      </c>
      <c r="EY40" s="6" t="n">
        <v>7</v>
      </c>
      <c r="EZ40" s="6" t="n">
        <v>25</v>
      </c>
      <c r="FA40" s="6" t="n">
        <f aca="false">158+161</f>
        <v>319</v>
      </c>
      <c r="FB40" s="6" t="n">
        <f aca="false">0+5</f>
        <v>5</v>
      </c>
      <c r="FC40" s="6" t="n">
        <f aca="false">0+23</f>
        <v>23</v>
      </c>
      <c r="FD40" s="6" t="n">
        <f aca="false">0+54</f>
        <v>54</v>
      </c>
      <c r="FE40" s="6" t="n">
        <f aca="false">0+8</f>
        <v>8</v>
      </c>
      <c r="FF40" s="6" t="n">
        <f aca="false">0+48</f>
        <v>48</v>
      </c>
      <c r="FG40" s="6" t="n">
        <f aca="false">2+183</f>
        <v>185</v>
      </c>
      <c r="FH40" s="6" t="n">
        <f aca="false">0+236</f>
        <v>236</v>
      </c>
      <c r="FI40" s="6" t="n">
        <f aca="false">0+66</f>
        <v>66</v>
      </c>
      <c r="FJ40" s="6" t="n">
        <f aca="false">14+281</f>
        <v>295</v>
      </c>
      <c r="FK40" s="6" t="n">
        <f aca="false">23+230</f>
        <v>253</v>
      </c>
      <c r="FL40" s="6" t="n">
        <f aca="false">2+302</f>
        <v>304</v>
      </c>
      <c r="FM40" s="8" t="n">
        <f aca="false">HR40+IP40</f>
        <v>220</v>
      </c>
      <c r="FN40" s="8" t="n">
        <f aca="false">HS40+IQ40</f>
        <v>172</v>
      </c>
      <c r="FO40" s="8" t="n">
        <f aca="false">HT40+IR40</f>
        <v>4</v>
      </c>
      <c r="FP40" s="8" t="n">
        <f aca="false">HU40+IS40</f>
        <v>81</v>
      </c>
      <c r="FQ40" s="8" t="n">
        <f aca="false">HV40+IT40</f>
        <v>165</v>
      </c>
      <c r="FR40" s="8" t="n">
        <f aca="false">HW40+IU40</f>
        <v>75</v>
      </c>
      <c r="FS40" s="8" t="n">
        <f aca="false">HX40+IV40</f>
        <v>233</v>
      </c>
      <c r="FT40" s="8" t="n">
        <f aca="false">HY40+IW40</f>
        <v>444</v>
      </c>
      <c r="FU40" s="8" t="n">
        <f aca="false">HZ40+IX40</f>
        <v>1047</v>
      </c>
      <c r="FV40" s="8" t="n">
        <f aca="false">IA40+IY40</f>
        <v>26</v>
      </c>
      <c r="FW40" s="5" t="s">
        <v>18</v>
      </c>
      <c r="FX40" s="6" t="n">
        <f aca="false">B40+AG40+BL40+ES40</f>
        <v>136</v>
      </c>
      <c r="FY40" s="6" t="n">
        <f aca="false">C40+AH40+BM40+ET40</f>
        <v>86</v>
      </c>
      <c r="FZ40" s="6" t="n">
        <f aca="false">D40+AI40+BN40+EU40</f>
        <v>14</v>
      </c>
      <c r="GA40" s="6" t="n">
        <f aca="false">E40+AJ40+BO40+EV40</f>
        <v>1</v>
      </c>
      <c r="GB40" s="6" t="n">
        <f aca="false">F40+AK40+BP40+EW40</f>
        <v>49</v>
      </c>
      <c r="GC40" s="6" t="n">
        <f aca="false">G40+AL40+BQ40+EX40</f>
        <v>17</v>
      </c>
      <c r="GD40" s="6" t="n">
        <f aca="false">H40+AM40+BR40+EY40</f>
        <v>27</v>
      </c>
      <c r="GE40" s="6" t="n">
        <f aca="false">I40+AN40+BS40+EZ40</f>
        <v>33</v>
      </c>
      <c r="GF40" s="6" t="n">
        <f aca="false">J40+AO40+BT40+FA40</f>
        <v>324</v>
      </c>
      <c r="GG40" s="6" t="n">
        <f aca="false">K40+AP40+BU40+FB40</f>
        <v>78</v>
      </c>
      <c r="GH40" s="6" t="n">
        <f aca="false">L40+AQ40+BV40+FC40</f>
        <v>43</v>
      </c>
      <c r="GI40" s="6" t="n">
        <f aca="false">M40+AR40+BW40+FD40</f>
        <v>79</v>
      </c>
      <c r="GJ40" s="6" t="n">
        <f aca="false">N40+AS40+BX40+FE40+CR40</f>
        <v>8</v>
      </c>
      <c r="GK40" s="6" t="n">
        <f aca="false">O40+AT40+BY40+FF40+CS40</f>
        <v>87</v>
      </c>
      <c r="GL40" s="6" t="n">
        <f aca="false">FG40+DL40+CT40+BZ40+AU40+P40</f>
        <v>283</v>
      </c>
      <c r="GM40" s="6" t="n">
        <f aca="false">FH40+DM40+CU40+CA40+AV40+Q40+EC40</f>
        <v>250</v>
      </c>
      <c r="GN40" s="6" t="n">
        <f aca="false">FI40+DN40+CV40+CB40+AW40+R40+ED40</f>
        <v>67</v>
      </c>
      <c r="GO40" s="6" t="n">
        <f aca="false">FJ40+DO40+CW40+CC40+AX40+S40+EE40</f>
        <v>324</v>
      </c>
      <c r="GP40" s="6" t="n">
        <f aca="false">FK40+DP40+CX40+CD40+AY40+T40+EF40</f>
        <v>260</v>
      </c>
      <c r="GQ40" s="6" t="n">
        <f aca="false">FL40+DQ40+CY40+CE40+AZ40+U40+EG40</f>
        <v>351</v>
      </c>
      <c r="GR40" s="10" t="n">
        <f aca="false">FM40+DR40+CZ40+CF40+BA40+V40+EH40</f>
        <v>248</v>
      </c>
      <c r="GS40" s="10" t="n">
        <f aca="false">FN40+DS40+DA40+CG40+BB40+W40+EI40</f>
        <v>184</v>
      </c>
      <c r="GT40" s="10" t="n">
        <f aca="false">FO40+DT40+DB40+CH40+BC40+X40+EJ40</f>
        <v>16</v>
      </c>
      <c r="GU40" s="10" t="n">
        <f aca="false">FP40+DU40+DC40+CI40+BD40+Y40+EK40</f>
        <v>93</v>
      </c>
      <c r="GV40" s="6" t="n">
        <f aca="false">Z40+BE40+CJ40+DD40+DV40+EL40+FQ40</f>
        <v>207</v>
      </c>
      <c r="GW40" s="6" t="n">
        <f aca="false">AA40+BF40+CK40+DE40+DW40+EM40+FR40</f>
        <v>75</v>
      </c>
      <c r="GX40" s="6" t="n">
        <f aca="false">AB40+BG40+CL40+DF40+DX40+EN40+FS40</f>
        <v>233</v>
      </c>
      <c r="GY40" s="6" t="n">
        <f aca="false">AC40+BH40+CM40+DG40+DY40+EO40+FT40</f>
        <v>444</v>
      </c>
      <c r="GZ40" s="6" t="n">
        <f aca="false">AD40+BI40+CN40+DH40+DZ40+EP40+FU40</f>
        <v>1047</v>
      </c>
      <c r="HA40" s="6" t="n">
        <f aca="false">AE40+BJ40+CO40+DI40+EA40+EQ40+FV40</f>
        <v>124</v>
      </c>
      <c r="HB40" s="9" t="n">
        <f aca="false">(GZ40-GY51)/(GY51+0.01)*100</f>
        <v>166.407979440727</v>
      </c>
      <c r="HC40" s="9" t="n">
        <f aca="false">(GZ40-GY40)/(GY40+0.01)*100</f>
        <v>135.807752077656</v>
      </c>
      <c r="HD40" s="5" t="s">
        <v>18</v>
      </c>
      <c r="HE40" s="6" t="n">
        <v>25</v>
      </c>
      <c r="HF40" s="6" t="n">
        <v>158</v>
      </c>
      <c r="HG40" s="6" t="n">
        <v>0</v>
      </c>
      <c r="HH40" s="6" t="n">
        <v>0</v>
      </c>
      <c r="HI40" s="6" t="n">
        <v>0</v>
      </c>
      <c r="HJ40" s="6" t="n">
        <v>0</v>
      </c>
      <c r="HK40" s="6" t="n">
        <v>0</v>
      </c>
      <c r="HL40" s="6" t="n">
        <v>2</v>
      </c>
      <c r="HM40" s="6" t="n">
        <v>0</v>
      </c>
      <c r="HN40" s="6" t="n">
        <v>0</v>
      </c>
      <c r="HO40" s="6" t="n">
        <v>14</v>
      </c>
      <c r="HP40" s="6" t="n">
        <v>23</v>
      </c>
      <c r="HQ40" s="6" t="n">
        <v>2</v>
      </c>
      <c r="HR40" s="0" t="n">
        <v>0</v>
      </c>
      <c r="HS40" s="6" t="n">
        <v>84</v>
      </c>
      <c r="HT40" s="6" t="n">
        <v>4</v>
      </c>
      <c r="HU40" s="1" t="n">
        <v>4</v>
      </c>
      <c r="HV40" s="1" t="n">
        <v>0</v>
      </c>
      <c r="HW40" s="1" t="n">
        <v>0</v>
      </c>
      <c r="HX40" s="1" t="n">
        <v>0</v>
      </c>
      <c r="HY40" s="1" t="n">
        <v>177</v>
      </c>
      <c r="HZ40" s="1" t="n">
        <v>0</v>
      </c>
      <c r="IA40" s="1" t="n">
        <v>0</v>
      </c>
      <c r="IB40" s="5" t="s">
        <v>18</v>
      </c>
      <c r="IC40" s="6" t="n">
        <v>25</v>
      </c>
      <c r="ID40" s="6" t="n">
        <v>161</v>
      </c>
      <c r="IE40" s="6" t="n">
        <v>5</v>
      </c>
      <c r="IF40" s="6" t="n">
        <v>23</v>
      </c>
      <c r="IG40" s="6" t="n">
        <v>54</v>
      </c>
      <c r="IH40" s="6" t="n">
        <v>8</v>
      </c>
      <c r="II40" s="6" t="n">
        <v>48</v>
      </c>
      <c r="IJ40" s="6" t="n">
        <v>183</v>
      </c>
      <c r="IK40" s="6" t="n">
        <v>236</v>
      </c>
      <c r="IL40" s="6" t="n">
        <v>66</v>
      </c>
      <c r="IM40" s="6" t="n">
        <v>281</v>
      </c>
      <c r="IN40" s="6" t="n">
        <v>230</v>
      </c>
      <c r="IO40" s="6" t="n">
        <v>302</v>
      </c>
      <c r="IP40" s="0" t="n">
        <v>220</v>
      </c>
      <c r="IQ40" s="6" t="n">
        <v>88</v>
      </c>
      <c r="IR40" s="6" t="n">
        <v>0</v>
      </c>
      <c r="IS40" s="1" t="n">
        <v>77</v>
      </c>
      <c r="IT40" s="1" t="n">
        <v>165</v>
      </c>
      <c r="IU40" s="1" t="n">
        <v>75</v>
      </c>
      <c r="IV40" s="1" t="n">
        <v>233</v>
      </c>
      <c r="IW40" s="1" t="n">
        <v>267</v>
      </c>
      <c r="IX40" s="1" t="n">
        <v>1047</v>
      </c>
      <c r="IY40" s="1" t="n">
        <v>26</v>
      </c>
      <c r="IZ40" s="5" t="s">
        <v>18</v>
      </c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</row>
    <row r="41" customFormat="false" ht="12.8" hidden="false" customHeight="false" outlineLevel="0" collapsed="false">
      <c r="A41" s="3" t="s">
        <v>20</v>
      </c>
      <c r="B41" s="6" t="n">
        <v>181</v>
      </c>
      <c r="C41" s="6" t="n">
        <v>199</v>
      </c>
      <c r="D41" s="6" t="n">
        <v>25</v>
      </c>
      <c r="E41" s="6" t="n">
        <v>4</v>
      </c>
      <c r="F41" s="6" t="n">
        <v>15</v>
      </c>
      <c r="G41" s="6" t="n">
        <v>31</v>
      </c>
      <c r="H41" s="6" t="n">
        <v>14</v>
      </c>
      <c r="I41" s="6" t="n">
        <v>16</v>
      </c>
      <c r="J41" s="6" t="n">
        <v>3</v>
      </c>
      <c r="K41" s="6" t="n">
        <v>1</v>
      </c>
      <c r="L41" s="6" t="n">
        <v>0</v>
      </c>
      <c r="M41" s="6" t="n">
        <v>82</v>
      </c>
      <c r="N41" s="6" t="n">
        <v>128</v>
      </c>
      <c r="O41" s="6" t="n">
        <v>0</v>
      </c>
      <c r="P41" s="6" t="n">
        <v>12</v>
      </c>
      <c r="Q41" s="6" t="n">
        <v>24</v>
      </c>
      <c r="R41" s="6" t="n">
        <v>3</v>
      </c>
      <c r="S41" s="6" t="n">
        <v>0</v>
      </c>
      <c r="T41" s="6" t="n">
        <v>9</v>
      </c>
      <c r="U41" s="6" t="n">
        <v>0</v>
      </c>
      <c r="V41" s="1" t="n">
        <v>0</v>
      </c>
      <c r="W41" s="1" t="n">
        <v>1</v>
      </c>
      <c r="X41" s="1" t="n">
        <v>0</v>
      </c>
      <c r="Y41" s="1" t="n">
        <v>0</v>
      </c>
      <c r="Z41" s="1" t="n">
        <v>0</v>
      </c>
      <c r="AA41" s="1" t="n">
        <v>0</v>
      </c>
      <c r="AB41" s="1" t="n">
        <v>4</v>
      </c>
      <c r="AC41" s="1" t="n">
        <v>0</v>
      </c>
      <c r="AD41" s="1" t="n">
        <v>0</v>
      </c>
      <c r="AE41" s="1" t="n">
        <v>0</v>
      </c>
      <c r="AF41" s="5" t="s">
        <v>20</v>
      </c>
      <c r="AG41" s="6" t="n">
        <v>45</v>
      </c>
      <c r="AH41" s="6" t="n">
        <v>15</v>
      </c>
      <c r="AI41" s="6" t="n">
        <v>4</v>
      </c>
      <c r="AJ41" s="6" t="n">
        <v>0</v>
      </c>
      <c r="AK41" s="6" t="n">
        <v>6</v>
      </c>
      <c r="AL41" s="6" t="n">
        <v>3</v>
      </c>
      <c r="AM41" s="6" t="n">
        <v>0</v>
      </c>
      <c r="AN41" s="6" t="n">
        <v>4</v>
      </c>
      <c r="AO41" s="6" t="n">
        <v>6</v>
      </c>
      <c r="AP41" s="6" t="n">
        <v>8</v>
      </c>
      <c r="AQ41" s="6" t="n">
        <v>11</v>
      </c>
      <c r="AR41" s="6" t="n">
        <v>29</v>
      </c>
      <c r="AS41" s="6" t="n">
        <v>40</v>
      </c>
      <c r="AT41" s="6" t="n">
        <v>15</v>
      </c>
      <c r="AU41" s="6" t="n">
        <v>0</v>
      </c>
      <c r="AV41" s="6" t="n">
        <v>4</v>
      </c>
      <c r="AW41" s="6" t="n">
        <v>4</v>
      </c>
      <c r="AX41" s="6" t="n">
        <v>4</v>
      </c>
      <c r="AY41" s="6" t="n">
        <v>0</v>
      </c>
      <c r="AZ41" s="6" t="n">
        <v>28</v>
      </c>
      <c r="BA41" s="6" t="n">
        <v>14</v>
      </c>
      <c r="BB41" s="6" t="n">
        <v>3</v>
      </c>
      <c r="BC41" s="6" t="n">
        <v>0</v>
      </c>
      <c r="BD41" s="1" t="n">
        <v>60</v>
      </c>
      <c r="BE41" s="1" t="n">
        <v>12</v>
      </c>
      <c r="BF41" s="1" t="n">
        <v>0</v>
      </c>
      <c r="BG41" s="1" t="n">
        <v>0</v>
      </c>
      <c r="BH41" s="1" t="n">
        <v>0</v>
      </c>
      <c r="BI41" s="1" t="n">
        <v>48</v>
      </c>
      <c r="BJ41" s="1" t="n">
        <v>0</v>
      </c>
      <c r="BK41" s="5" t="s">
        <v>20</v>
      </c>
      <c r="BL41" s="6" t="n">
        <v>39</v>
      </c>
      <c r="BM41" s="6" t="n">
        <v>4</v>
      </c>
      <c r="BN41" s="6" t="n">
        <v>24</v>
      </c>
      <c r="BO41" s="6" t="n">
        <v>0</v>
      </c>
      <c r="BP41" s="6" t="n">
        <v>1</v>
      </c>
      <c r="BQ41" s="6" t="n">
        <v>0</v>
      </c>
      <c r="BR41" s="6" t="n">
        <v>0</v>
      </c>
      <c r="BS41" s="6" t="n">
        <v>0</v>
      </c>
      <c r="BT41" s="6" t="n">
        <v>0</v>
      </c>
      <c r="BU41" s="6" t="n">
        <v>0</v>
      </c>
      <c r="BV41" s="6" t="n">
        <v>30</v>
      </c>
      <c r="BW41" s="6" t="n">
        <v>0</v>
      </c>
      <c r="BX41" s="6" t="n">
        <v>4</v>
      </c>
      <c r="BY41" s="6" t="n">
        <v>0</v>
      </c>
      <c r="BZ41" s="6" t="n">
        <v>0</v>
      </c>
      <c r="CA41" s="6" t="n">
        <v>0</v>
      </c>
      <c r="CB41" s="6" t="n">
        <v>0</v>
      </c>
      <c r="CC41" s="6" t="n">
        <v>0</v>
      </c>
      <c r="CD41" s="6" t="n">
        <v>0</v>
      </c>
      <c r="CE41" s="6" t="n">
        <v>0</v>
      </c>
      <c r="CF41" s="0" t="n">
        <v>0</v>
      </c>
      <c r="CG41" s="6" t="n">
        <v>0</v>
      </c>
      <c r="CH41" s="6" t="n">
        <v>0</v>
      </c>
      <c r="CI41" s="1" t="n">
        <v>0</v>
      </c>
      <c r="CJ41" s="1" t="n">
        <v>0</v>
      </c>
      <c r="CK41" s="1" t="n">
        <v>0</v>
      </c>
      <c r="CL41" s="1" t="n">
        <v>0</v>
      </c>
      <c r="CM41" s="1" t="n">
        <v>0</v>
      </c>
      <c r="CN41" s="1" t="n">
        <v>0</v>
      </c>
      <c r="CO41" s="1" t="n">
        <v>0</v>
      </c>
      <c r="CP41" s="5" t="s">
        <v>20</v>
      </c>
      <c r="CQ41" s="1"/>
      <c r="CR41" s="1"/>
      <c r="CS41" s="6" t="n">
        <v>0</v>
      </c>
      <c r="CT41" s="6" t="n">
        <v>0</v>
      </c>
      <c r="CU41" s="6" t="n">
        <v>0</v>
      </c>
      <c r="CV41" s="6" t="n">
        <v>0</v>
      </c>
      <c r="CW41" s="6" t="n">
        <v>11</v>
      </c>
      <c r="CX41" s="6" t="n">
        <v>0</v>
      </c>
      <c r="CY41" s="6" t="n">
        <v>6</v>
      </c>
      <c r="CZ41" s="0" t="n">
        <v>0</v>
      </c>
      <c r="DA41" s="6" t="n">
        <v>0</v>
      </c>
      <c r="DB41" s="6" t="n">
        <v>0</v>
      </c>
      <c r="DC41" s="1" t="n">
        <v>0</v>
      </c>
      <c r="DD41" s="1" t="n">
        <v>0</v>
      </c>
      <c r="DE41" s="1" t="n">
        <v>0</v>
      </c>
      <c r="DF41" s="1" t="n">
        <v>0</v>
      </c>
      <c r="DG41" s="1" t="n">
        <v>0</v>
      </c>
      <c r="DH41" s="1" t="n">
        <v>0</v>
      </c>
      <c r="DI41" s="1" t="n">
        <v>0</v>
      </c>
      <c r="DJ41" s="5" t="s">
        <v>20</v>
      </c>
      <c r="DK41" s="6" t="n">
        <v>0</v>
      </c>
      <c r="DL41" s="6" t="n">
        <v>0</v>
      </c>
      <c r="DM41" s="6" t="n">
        <v>0</v>
      </c>
      <c r="DN41" s="6" t="n">
        <v>0</v>
      </c>
      <c r="DO41" s="6" t="n">
        <v>0</v>
      </c>
      <c r="DP41" s="6" t="n">
        <v>0</v>
      </c>
      <c r="DQ41" s="6" t="n">
        <v>0</v>
      </c>
      <c r="DR41" s="0" t="n">
        <v>0</v>
      </c>
      <c r="DS41" s="6" t="n">
        <v>0</v>
      </c>
      <c r="DT41" s="6" t="n">
        <v>0</v>
      </c>
      <c r="DU41" s="1" t="n">
        <v>0</v>
      </c>
      <c r="DV41" s="1" t="n">
        <v>0</v>
      </c>
      <c r="DW41" s="1" t="n">
        <v>0</v>
      </c>
      <c r="DX41" s="1" t="n">
        <v>0</v>
      </c>
      <c r="DY41" s="1" t="n">
        <v>0</v>
      </c>
      <c r="DZ41" s="1" t="n">
        <v>38</v>
      </c>
      <c r="EA41" s="1" t="n">
        <v>0</v>
      </c>
      <c r="EB41" s="5" t="s">
        <v>20</v>
      </c>
      <c r="EC41" s="1"/>
      <c r="ED41" s="6" t="n">
        <v>0</v>
      </c>
      <c r="EE41" s="6" t="n">
        <v>3</v>
      </c>
      <c r="EF41" s="6" t="n">
        <v>0</v>
      </c>
      <c r="EG41" s="6" t="n">
        <v>1</v>
      </c>
      <c r="EH41" s="0" t="n">
        <v>0</v>
      </c>
      <c r="EI41" s="6" t="n">
        <v>0</v>
      </c>
      <c r="EJ41" s="6" t="n">
        <v>1</v>
      </c>
      <c r="EK41" s="1" t="n">
        <v>0</v>
      </c>
      <c r="EL41" s="1" t="n">
        <v>0</v>
      </c>
      <c r="EM41" s="1" t="n">
        <v>0</v>
      </c>
      <c r="EN41" s="1" t="n">
        <v>0</v>
      </c>
      <c r="EO41" s="1" t="n">
        <v>0</v>
      </c>
      <c r="EP41" s="1" t="n">
        <v>0</v>
      </c>
      <c r="EQ41" s="1" t="n">
        <v>0</v>
      </c>
      <c r="ER41" s="5" t="s">
        <v>20</v>
      </c>
      <c r="ES41" s="6" t="n">
        <v>549</v>
      </c>
      <c r="ET41" s="6" t="n">
        <v>3</v>
      </c>
      <c r="EU41" s="6" t="n">
        <v>5</v>
      </c>
      <c r="EV41" s="6" t="n">
        <v>0</v>
      </c>
      <c r="EW41" s="6" t="n">
        <v>0</v>
      </c>
      <c r="EX41" s="6" t="n">
        <v>12</v>
      </c>
      <c r="EY41" s="6" t="n">
        <v>6</v>
      </c>
      <c r="EZ41" s="6" t="n">
        <v>7</v>
      </c>
      <c r="FA41" s="6" t="n">
        <f aca="false">0+42</f>
        <v>42</v>
      </c>
      <c r="FB41" s="6" t="n">
        <f aca="false">0+0</f>
        <v>0</v>
      </c>
      <c r="FC41" s="6" t="n">
        <f aca="false">0+19</f>
        <v>19</v>
      </c>
      <c r="FD41" s="6" t="n">
        <f aca="false">0+6</f>
        <v>6</v>
      </c>
      <c r="FE41" s="6" t="n">
        <f aca="false">0+68</f>
        <v>68</v>
      </c>
      <c r="FF41" s="6" t="n">
        <f aca="false">2+55</f>
        <v>57</v>
      </c>
      <c r="FG41" s="6" t="n">
        <f aca="false">0+234</f>
        <v>234</v>
      </c>
      <c r="FH41" s="6" t="n">
        <f aca="false">0+75</f>
        <v>75</v>
      </c>
      <c r="FI41" s="6" t="n">
        <f aca="false">0+69</f>
        <v>69</v>
      </c>
      <c r="FJ41" s="6" t="n">
        <f aca="false">10+140</f>
        <v>150</v>
      </c>
      <c r="FK41" s="6" t="n">
        <f aca="false">96+186</f>
        <v>282</v>
      </c>
      <c r="FL41" s="6" t="n">
        <f aca="false">0+201</f>
        <v>201</v>
      </c>
      <c r="FM41" s="8" t="n">
        <f aca="false">HR41+IP41</f>
        <v>331</v>
      </c>
      <c r="FN41" s="8" t="n">
        <f aca="false">HS41+IQ41</f>
        <v>234</v>
      </c>
      <c r="FO41" s="8" t="n">
        <f aca="false">HT41+IR41</f>
        <v>79</v>
      </c>
      <c r="FP41" s="8" t="n">
        <f aca="false">HU41+IS41</f>
        <v>246</v>
      </c>
      <c r="FQ41" s="8" t="n">
        <f aca="false">HV41+IT41</f>
        <v>88</v>
      </c>
      <c r="FR41" s="8" t="n">
        <f aca="false">HW41+IU41</f>
        <v>206</v>
      </c>
      <c r="FS41" s="8" t="n">
        <f aca="false">HX41+IV41</f>
        <v>87</v>
      </c>
      <c r="FT41" s="8" t="n">
        <f aca="false">HY41+IW41</f>
        <v>190</v>
      </c>
      <c r="FU41" s="8" t="n">
        <f aca="false">HZ41+IX41</f>
        <v>676</v>
      </c>
      <c r="FV41" s="8" t="n">
        <f aca="false">IA41+IY41</f>
        <v>0</v>
      </c>
      <c r="FW41" s="5" t="s">
        <v>20</v>
      </c>
      <c r="FX41" s="6" t="n">
        <f aca="false">B41+AG41+BL41+ES41</f>
        <v>814</v>
      </c>
      <c r="FY41" s="6" t="n">
        <f aca="false">C41+AH41+BM41+ET41</f>
        <v>221</v>
      </c>
      <c r="FZ41" s="6" t="n">
        <f aca="false">D41+AI41+BN41+EU41</f>
        <v>58</v>
      </c>
      <c r="GA41" s="6" t="n">
        <f aca="false">E41+AJ41+BO41+EV41</f>
        <v>4</v>
      </c>
      <c r="GB41" s="6" t="n">
        <f aca="false">F41+AK41+BP41+EW41</f>
        <v>22</v>
      </c>
      <c r="GC41" s="6" t="n">
        <f aca="false">G41+AL41+BQ41+EX41</f>
        <v>46</v>
      </c>
      <c r="GD41" s="6" t="n">
        <f aca="false">H41+AM41+BR41+EY41</f>
        <v>20</v>
      </c>
      <c r="GE41" s="6" t="n">
        <f aca="false">I41+AN41+BS41+EZ41</f>
        <v>27</v>
      </c>
      <c r="GF41" s="6" t="n">
        <f aca="false">J41+AO41+BT41+FA41</f>
        <v>51</v>
      </c>
      <c r="GG41" s="6" t="n">
        <f aca="false">K41+AP41+BU41+FB41</f>
        <v>9</v>
      </c>
      <c r="GH41" s="6" t="n">
        <f aca="false">L41+AQ41+BV41+FC41</f>
        <v>60</v>
      </c>
      <c r="GI41" s="6" t="n">
        <f aca="false">M41+AR41+BW41+FD41</f>
        <v>117</v>
      </c>
      <c r="GJ41" s="6" t="n">
        <f aca="false">N41+AS41+BX41+FE41+CR41</f>
        <v>240</v>
      </c>
      <c r="GK41" s="6" t="n">
        <f aca="false">O41+AT41+BY41+FF41+CS41</f>
        <v>72</v>
      </c>
      <c r="GL41" s="6" t="n">
        <f aca="false">FG41+DL41+CT41+BZ41+AU41+P41</f>
        <v>246</v>
      </c>
      <c r="GM41" s="6" t="n">
        <f aca="false">FH41+DM41+CU41+CA41+AV41+Q41+EC41</f>
        <v>103</v>
      </c>
      <c r="GN41" s="6" t="n">
        <f aca="false">FI41+DN41+CV41+CB41+AW41+R41+ED41</f>
        <v>76</v>
      </c>
      <c r="GO41" s="6" t="n">
        <f aca="false">FJ41+DO41+CW41+CC41+AX41+S41+EE41</f>
        <v>168</v>
      </c>
      <c r="GP41" s="6" t="n">
        <f aca="false">FK41+DP41+CX41+CD41+AY41+T41+EF41</f>
        <v>291</v>
      </c>
      <c r="GQ41" s="6" t="n">
        <f aca="false">FL41+DQ41+CY41+CE41+AZ41+U41+EG41</f>
        <v>236</v>
      </c>
      <c r="GR41" s="10" t="n">
        <f aca="false">FM41+DR41+CZ41+CF41+BA41+V41+EH41</f>
        <v>345</v>
      </c>
      <c r="GS41" s="10" t="n">
        <f aca="false">FN41+DS41+DA41+CG41+BB41+W41+EI41</f>
        <v>238</v>
      </c>
      <c r="GT41" s="10" t="n">
        <f aca="false">FO41+DT41+DB41+CH41+BC41+X41+EJ41</f>
        <v>80</v>
      </c>
      <c r="GU41" s="10" t="n">
        <f aca="false">FP41+DU41+DC41+CI41+BD41+Y41+EK41</f>
        <v>306</v>
      </c>
      <c r="GV41" s="6" t="n">
        <f aca="false">Z41+BE41+CJ41+DD41+DV41+EL41+FQ41</f>
        <v>100</v>
      </c>
      <c r="GW41" s="6" t="n">
        <f aca="false">AA41+BF41+CK41+DE41+DW41+EM41+FR41</f>
        <v>206</v>
      </c>
      <c r="GX41" s="6" t="n">
        <f aca="false">AB41+BG41+CL41+DF41+DX41+EN41+FS41</f>
        <v>91</v>
      </c>
      <c r="GY41" s="6" t="n">
        <f aca="false">AC41+BH41+CM41+DG41+DY41+EO41+FT41</f>
        <v>190</v>
      </c>
      <c r="GZ41" s="6" t="n">
        <f aca="false">AD41+BI41+CN41+DH41+DZ41+EP41+FU41</f>
        <v>762</v>
      </c>
      <c r="HA41" s="6" t="n">
        <f aca="false">AE41+BJ41+CO41+DI41+EA41+EQ41+FV41</f>
        <v>0</v>
      </c>
      <c r="HB41" s="9" t="n">
        <f aca="false">(GZ41-GZ40)/(GZ40+0.01)*100</f>
        <v>-27.2203703880574</v>
      </c>
      <c r="HC41" s="9" t="n">
        <f aca="false">(GZ41-GY41)/(GY41+0.01)*100</f>
        <v>301.036787537498</v>
      </c>
      <c r="HD41" s="5" t="s">
        <v>20</v>
      </c>
      <c r="HE41" s="6" t="n">
        <v>7</v>
      </c>
      <c r="HF41" s="6" t="n">
        <v>0</v>
      </c>
      <c r="HG41" s="6" t="n">
        <v>0</v>
      </c>
      <c r="HH41" s="6" t="n">
        <v>0</v>
      </c>
      <c r="HI41" s="6" t="n">
        <v>0</v>
      </c>
      <c r="HJ41" s="6" t="n">
        <v>0</v>
      </c>
      <c r="HK41" s="6" t="n">
        <v>2</v>
      </c>
      <c r="HL41" s="6" t="n">
        <v>0</v>
      </c>
      <c r="HM41" s="6" t="n">
        <v>0</v>
      </c>
      <c r="HN41" s="6" t="n">
        <v>0</v>
      </c>
      <c r="HO41" s="6" t="n">
        <v>10</v>
      </c>
      <c r="HP41" s="6" t="n">
        <v>96</v>
      </c>
      <c r="HQ41" s="6" t="n">
        <v>0</v>
      </c>
      <c r="HR41" s="0" t="n">
        <v>127</v>
      </c>
      <c r="HS41" s="6" t="n">
        <v>52</v>
      </c>
      <c r="HT41" s="6" t="n">
        <v>0</v>
      </c>
      <c r="HU41" s="1" t="n">
        <v>0</v>
      </c>
      <c r="HV41" s="1" t="n">
        <v>0</v>
      </c>
      <c r="HW41" s="1" t="n">
        <v>0</v>
      </c>
      <c r="HX41" s="1" t="n">
        <v>0</v>
      </c>
      <c r="HY41" s="1" t="n">
        <v>0</v>
      </c>
      <c r="HZ41" s="1" t="n">
        <v>0</v>
      </c>
      <c r="IA41" s="1" t="n">
        <v>0</v>
      </c>
      <c r="IB41" s="5" t="s">
        <v>20</v>
      </c>
      <c r="IC41" s="6" t="n">
        <v>7</v>
      </c>
      <c r="ID41" s="6" t="n">
        <v>42</v>
      </c>
      <c r="IE41" s="6" t="n">
        <v>0</v>
      </c>
      <c r="IF41" s="6" t="n">
        <v>19</v>
      </c>
      <c r="IG41" s="6" t="n">
        <v>6</v>
      </c>
      <c r="IH41" s="6" t="n">
        <v>68</v>
      </c>
      <c r="II41" s="6" t="n">
        <v>55</v>
      </c>
      <c r="IJ41" s="6" t="n">
        <v>234</v>
      </c>
      <c r="IK41" s="6" t="n">
        <v>75</v>
      </c>
      <c r="IL41" s="6" t="n">
        <v>69</v>
      </c>
      <c r="IM41" s="6" t="n">
        <v>140</v>
      </c>
      <c r="IN41" s="6" t="n">
        <v>186</v>
      </c>
      <c r="IO41" s="6" t="n">
        <v>201</v>
      </c>
      <c r="IP41" s="0" t="n">
        <v>204</v>
      </c>
      <c r="IQ41" s="6" t="n">
        <v>182</v>
      </c>
      <c r="IR41" s="6" t="n">
        <v>79</v>
      </c>
      <c r="IS41" s="1" t="n">
        <v>246</v>
      </c>
      <c r="IT41" s="1" t="n">
        <v>88</v>
      </c>
      <c r="IU41" s="1" t="n">
        <v>206</v>
      </c>
      <c r="IV41" s="1" t="n">
        <v>87</v>
      </c>
      <c r="IW41" s="1" t="n">
        <v>190</v>
      </c>
      <c r="IX41" s="1" t="n">
        <v>676</v>
      </c>
      <c r="IY41" s="1" t="n">
        <v>0</v>
      </c>
      <c r="IZ41" s="5" t="s">
        <v>20</v>
      </c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</row>
    <row r="42" customFormat="false" ht="12.8" hidden="false" customHeight="false" outlineLevel="0" collapsed="false">
      <c r="A42" s="3" t="s">
        <v>21</v>
      </c>
      <c r="B42" s="6" t="n">
        <v>134</v>
      </c>
      <c r="C42" s="6" t="n">
        <v>26</v>
      </c>
      <c r="D42" s="6" t="n">
        <v>69</v>
      </c>
      <c r="E42" s="6" t="n">
        <v>16</v>
      </c>
      <c r="F42" s="6" t="n">
        <v>13</v>
      </c>
      <c r="G42" s="6" t="n">
        <v>31</v>
      </c>
      <c r="H42" s="6" t="n">
        <v>0</v>
      </c>
      <c r="I42" s="6" t="n">
        <v>4</v>
      </c>
      <c r="J42" s="6" t="n">
        <v>13</v>
      </c>
      <c r="K42" s="6" t="n">
        <v>4</v>
      </c>
      <c r="L42" s="6" t="n">
        <v>18</v>
      </c>
      <c r="M42" s="6" t="n">
        <v>4</v>
      </c>
      <c r="N42" s="6" t="n">
        <v>2</v>
      </c>
      <c r="O42" s="6" t="n">
        <v>0</v>
      </c>
      <c r="P42" s="6" t="n">
        <v>19</v>
      </c>
      <c r="Q42" s="6" t="n">
        <v>0</v>
      </c>
      <c r="R42" s="6" t="n">
        <v>0</v>
      </c>
      <c r="S42" s="6" t="n">
        <v>3</v>
      </c>
      <c r="T42" s="6" t="n">
        <v>6</v>
      </c>
      <c r="U42" s="6" t="n">
        <v>0</v>
      </c>
      <c r="V42" s="1" t="n">
        <v>41</v>
      </c>
      <c r="W42" s="1" t="n">
        <v>0</v>
      </c>
      <c r="X42" s="1" t="n">
        <v>12</v>
      </c>
      <c r="Y42" s="1" t="n">
        <v>0</v>
      </c>
      <c r="Z42" s="1" t="n">
        <v>2</v>
      </c>
      <c r="AA42" s="1" t="n">
        <v>0</v>
      </c>
      <c r="AB42" s="1" t="n">
        <v>0</v>
      </c>
      <c r="AC42" s="1" t="n">
        <v>0</v>
      </c>
      <c r="AD42" s="1" t="n">
        <v>0</v>
      </c>
      <c r="AE42" s="1" t="n">
        <v>0</v>
      </c>
      <c r="AF42" s="5" t="s">
        <v>21</v>
      </c>
      <c r="AG42" s="6" t="n">
        <v>48</v>
      </c>
      <c r="AH42" s="6" t="n">
        <v>82</v>
      </c>
      <c r="AI42" s="6" t="n">
        <v>25</v>
      </c>
      <c r="AJ42" s="6" t="n">
        <v>4</v>
      </c>
      <c r="AK42" s="6" t="n">
        <v>11</v>
      </c>
      <c r="AL42" s="6" t="n">
        <v>4</v>
      </c>
      <c r="AM42" s="6" t="n">
        <v>0</v>
      </c>
      <c r="AN42" s="6" t="n">
        <v>11</v>
      </c>
      <c r="AO42" s="6" t="n">
        <v>17</v>
      </c>
      <c r="AP42" s="6" t="n">
        <v>13</v>
      </c>
      <c r="AQ42" s="6" t="n">
        <v>6</v>
      </c>
      <c r="AR42" s="6" t="n">
        <v>6</v>
      </c>
      <c r="AS42" s="6" t="n">
        <v>253</v>
      </c>
      <c r="AT42" s="6" t="n">
        <v>400</v>
      </c>
      <c r="AU42" s="6" t="n">
        <v>108</v>
      </c>
      <c r="AV42" s="6" t="n">
        <v>7</v>
      </c>
      <c r="AW42" s="6" t="n">
        <v>0</v>
      </c>
      <c r="AX42" s="6" t="n">
        <v>4</v>
      </c>
      <c r="AY42" s="6" t="n">
        <v>18</v>
      </c>
      <c r="AZ42" s="6" t="n">
        <v>33</v>
      </c>
      <c r="BA42" s="6" t="n">
        <v>12</v>
      </c>
      <c r="BB42" s="6" t="n">
        <v>3</v>
      </c>
      <c r="BC42" s="6" t="n">
        <v>12</v>
      </c>
      <c r="BD42" s="1" t="n">
        <v>12</v>
      </c>
      <c r="BE42" s="1" t="n">
        <v>0</v>
      </c>
      <c r="BF42" s="1" t="n">
        <v>0</v>
      </c>
      <c r="BG42" s="1" t="n">
        <v>0</v>
      </c>
      <c r="BH42" s="1" t="n">
        <v>0</v>
      </c>
      <c r="BI42" s="1" t="n">
        <v>0</v>
      </c>
      <c r="BJ42" s="1" t="n">
        <v>0</v>
      </c>
      <c r="BK42" s="5" t="s">
        <v>21</v>
      </c>
      <c r="BL42" s="6" t="n">
        <v>18</v>
      </c>
      <c r="BM42" s="6" t="n">
        <v>12</v>
      </c>
      <c r="BN42" s="6" t="n">
        <v>0</v>
      </c>
      <c r="BO42" s="6" t="n">
        <v>12</v>
      </c>
      <c r="BP42" s="6" t="n">
        <v>5</v>
      </c>
      <c r="BQ42" s="6" t="n">
        <v>0</v>
      </c>
      <c r="BR42" s="6" t="n">
        <v>0</v>
      </c>
      <c r="BS42" s="6" t="n">
        <v>0</v>
      </c>
      <c r="BT42" s="6" t="n">
        <v>0</v>
      </c>
      <c r="BU42" s="6" t="n">
        <v>0</v>
      </c>
      <c r="BV42" s="6" t="n">
        <v>0</v>
      </c>
      <c r="BW42" s="6" t="n">
        <v>12</v>
      </c>
      <c r="BX42" s="6" t="n">
        <v>0</v>
      </c>
      <c r="BY42" s="6" t="n">
        <v>10</v>
      </c>
      <c r="BZ42" s="6" t="n">
        <v>0</v>
      </c>
      <c r="CA42" s="6" t="n">
        <v>0</v>
      </c>
      <c r="CB42" s="6" t="n">
        <v>0</v>
      </c>
      <c r="CC42" s="6" t="n">
        <v>0</v>
      </c>
      <c r="CD42" s="6" t="n">
        <v>0</v>
      </c>
      <c r="CE42" s="6" t="n">
        <v>0</v>
      </c>
      <c r="CF42" s="0" t="n">
        <v>21</v>
      </c>
      <c r="CG42" s="6" t="n">
        <v>17</v>
      </c>
      <c r="CH42" s="6" t="n">
        <v>0</v>
      </c>
      <c r="CI42" s="1" t="n">
        <v>0</v>
      </c>
      <c r="CJ42" s="1" t="n">
        <v>0</v>
      </c>
      <c r="CK42" s="1" t="n">
        <v>0</v>
      </c>
      <c r="CL42" s="1" t="n">
        <v>0</v>
      </c>
      <c r="CM42" s="1" t="n">
        <v>0</v>
      </c>
      <c r="CN42" s="1" t="n">
        <v>0</v>
      </c>
      <c r="CO42" s="1" t="n">
        <v>0</v>
      </c>
      <c r="CP42" s="5" t="s">
        <v>21</v>
      </c>
      <c r="CQ42" s="1"/>
      <c r="CR42" s="1"/>
      <c r="CS42" s="6" t="n">
        <v>0</v>
      </c>
      <c r="CT42" s="6" t="n">
        <v>0</v>
      </c>
      <c r="CU42" s="6" t="n">
        <v>0</v>
      </c>
      <c r="CV42" s="6" t="n">
        <v>0</v>
      </c>
      <c r="CW42" s="6" t="n">
        <v>1</v>
      </c>
      <c r="CX42" s="6" t="n">
        <v>0</v>
      </c>
      <c r="CY42" s="6" t="n">
        <v>0</v>
      </c>
      <c r="CZ42" s="0" t="n">
        <v>0</v>
      </c>
      <c r="DA42" s="6" t="n">
        <v>0</v>
      </c>
      <c r="DB42" s="6" t="n">
        <v>0</v>
      </c>
      <c r="DC42" s="1" t="n">
        <v>0</v>
      </c>
      <c r="DD42" s="1" t="n">
        <v>0</v>
      </c>
      <c r="DE42" s="1" t="n">
        <v>0</v>
      </c>
      <c r="DF42" s="1" t="n">
        <v>0</v>
      </c>
      <c r="DG42" s="1" t="n">
        <v>0</v>
      </c>
      <c r="DH42" s="1" t="n">
        <v>0</v>
      </c>
      <c r="DI42" s="1" t="n">
        <v>0</v>
      </c>
      <c r="DJ42" s="5" t="s">
        <v>21</v>
      </c>
      <c r="DK42" s="6" t="n">
        <v>0</v>
      </c>
      <c r="DL42" s="6" t="n">
        <v>0</v>
      </c>
      <c r="DM42" s="6" t="n">
        <v>0</v>
      </c>
      <c r="DN42" s="6" t="n">
        <v>0</v>
      </c>
      <c r="DO42" s="6" t="n">
        <v>0</v>
      </c>
      <c r="DP42" s="6" t="n">
        <v>0</v>
      </c>
      <c r="DQ42" s="6" t="n">
        <v>0</v>
      </c>
      <c r="DR42" s="0" t="n">
        <v>0</v>
      </c>
      <c r="DS42" s="6" t="n">
        <v>0</v>
      </c>
      <c r="DT42" s="6" t="n">
        <v>0</v>
      </c>
      <c r="DU42" s="1" t="n">
        <v>0</v>
      </c>
      <c r="DV42" s="1" t="n">
        <v>0</v>
      </c>
      <c r="DW42" s="1" t="n">
        <v>0</v>
      </c>
      <c r="DX42" s="1" t="n">
        <v>0</v>
      </c>
      <c r="DY42" s="1" t="n">
        <v>0</v>
      </c>
      <c r="DZ42" s="1" t="n">
        <v>0</v>
      </c>
      <c r="EA42" s="1" t="n">
        <v>0</v>
      </c>
      <c r="EB42" s="5" t="s">
        <v>21</v>
      </c>
      <c r="EC42" s="1"/>
      <c r="ED42" s="6" t="n">
        <v>0</v>
      </c>
      <c r="EE42" s="6" t="n">
        <v>4</v>
      </c>
      <c r="EF42" s="6" t="n">
        <v>0</v>
      </c>
      <c r="EG42" s="6" t="n">
        <v>0</v>
      </c>
      <c r="EH42" s="0" t="n">
        <v>0</v>
      </c>
      <c r="EI42" s="6" t="n">
        <v>0</v>
      </c>
      <c r="EJ42" s="6" t="n">
        <v>0</v>
      </c>
      <c r="EK42" s="1" t="n">
        <v>0</v>
      </c>
      <c r="EL42" s="1" t="n">
        <v>0</v>
      </c>
      <c r="EM42" s="1" t="n">
        <v>0</v>
      </c>
      <c r="EN42" s="1" t="n">
        <v>0</v>
      </c>
      <c r="EO42" s="1" t="n">
        <v>0</v>
      </c>
      <c r="EP42" s="1" t="n">
        <v>0</v>
      </c>
      <c r="EQ42" s="1" t="n">
        <v>0</v>
      </c>
      <c r="ER42" s="5" t="s">
        <v>21</v>
      </c>
      <c r="ES42" s="6" t="n">
        <v>0</v>
      </c>
      <c r="ET42" s="6" t="n">
        <v>0</v>
      </c>
      <c r="EU42" s="6" t="n">
        <v>49</v>
      </c>
      <c r="EV42" s="6" t="n">
        <v>0</v>
      </c>
      <c r="EW42" s="6" t="n">
        <v>0</v>
      </c>
      <c r="EX42" s="6" t="n">
        <v>13</v>
      </c>
      <c r="EY42" s="6" t="n">
        <v>14</v>
      </c>
      <c r="EZ42" s="6" t="n">
        <v>11</v>
      </c>
      <c r="FA42" s="6" t="n">
        <f aca="false">105+78</f>
        <v>183</v>
      </c>
      <c r="FB42" s="6" t="n">
        <f aca="false">126+8</f>
        <v>134</v>
      </c>
      <c r="FC42" s="6" t="n">
        <f aca="false">0+39</f>
        <v>39</v>
      </c>
      <c r="FD42" s="6" t="n">
        <f aca="false">0+119</f>
        <v>119</v>
      </c>
      <c r="FE42" s="6" t="n">
        <f aca="false">0+63</f>
        <v>63</v>
      </c>
      <c r="FF42" s="6" t="n">
        <f aca="false">0+98</f>
        <v>98</v>
      </c>
      <c r="FG42" s="6" t="n">
        <f aca="false">89+342</f>
        <v>431</v>
      </c>
      <c r="FH42" s="6" t="n">
        <f aca="false">6+57</f>
        <v>63</v>
      </c>
      <c r="FI42" s="6" t="n">
        <f aca="false">255+159</f>
        <v>414</v>
      </c>
      <c r="FJ42" s="6" t="n">
        <f aca="false">12+98</f>
        <v>110</v>
      </c>
      <c r="FK42" s="6" t="n">
        <f aca="false">140+540</f>
        <v>680</v>
      </c>
      <c r="FL42" s="6" t="n">
        <f aca="false">18+234</f>
        <v>252</v>
      </c>
      <c r="FM42" s="8" t="n">
        <f aca="false">HR42+IP42</f>
        <v>492</v>
      </c>
      <c r="FN42" s="8" t="n">
        <f aca="false">HS42+IQ42</f>
        <v>103</v>
      </c>
      <c r="FO42" s="8" t="n">
        <f aca="false">HT42+IR42</f>
        <v>101</v>
      </c>
      <c r="FP42" s="8" t="n">
        <f aca="false">HU42+IS42</f>
        <v>240</v>
      </c>
      <c r="FQ42" s="8" t="n">
        <f aca="false">HV42+IT42</f>
        <v>287</v>
      </c>
      <c r="FR42" s="8" t="n">
        <f aca="false">HW42+IU42</f>
        <v>154</v>
      </c>
      <c r="FS42" s="8" t="n">
        <f aca="false">HX42+IV42</f>
        <v>143</v>
      </c>
      <c r="FT42" s="8" t="n">
        <f aca="false">HY42+IW42</f>
        <v>620</v>
      </c>
      <c r="FU42" s="8" t="n">
        <f aca="false">HZ42+IX42</f>
        <v>427</v>
      </c>
      <c r="FV42" s="8" t="n">
        <f aca="false">IA42+IY42</f>
        <v>0</v>
      </c>
      <c r="FW42" s="5" t="s">
        <v>21</v>
      </c>
      <c r="FX42" s="6" t="n">
        <f aca="false">B42+AG42+BL42+ES42</f>
        <v>200</v>
      </c>
      <c r="FY42" s="6" t="n">
        <f aca="false">C42+AH42+BM42+ET42</f>
        <v>120</v>
      </c>
      <c r="FZ42" s="6" t="n">
        <f aca="false">D42+AI42+BN42+EU42</f>
        <v>143</v>
      </c>
      <c r="GA42" s="6" t="n">
        <f aca="false">E42+AJ42+BO42+EV42</f>
        <v>32</v>
      </c>
      <c r="GB42" s="6" t="n">
        <f aca="false">F42+AK42+BP42+EW42</f>
        <v>29</v>
      </c>
      <c r="GC42" s="6" t="n">
        <f aca="false">G42+AL42+BQ42+EX42</f>
        <v>48</v>
      </c>
      <c r="GD42" s="6" t="n">
        <f aca="false">H42+AM42+BR42+EY42</f>
        <v>14</v>
      </c>
      <c r="GE42" s="6" t="n">
        <f aca="false">I42+AN42+BS42+EZ42</f>
        <v>26</v>
      </c>
      <c r="GF42" s="6" t="n">
        <f aca="false">J42+AO42+BT42+FA42</f>
        <v>213</v>
      </c>
      <c r="GG42" s="6" t="n">
        <f aca="false">K42+AP42+BU42+FB42</f>
        <v>151</v>
      </c>
      <c r="GH42" s="6" t="n">
        <f aca="false">L42+AQ42+BV42+FC42</f>
        <v>63</v>
      </c>
      <c r="GI42" s="6" t="n">
        <f aca="false">M42+AR42+BW42+FD42</f>
        <v>141</v>
      </c>
      <c r="GJ42" s="6" t="n">
        <f aca="false">N42+AS42+BX42+FE42+CR42</f>
        <v>318</v>
      </c>
      <c r="GK42" s="6" t="n">
        <f aca="false">O42+AT42+BY42+FF42+CS42</f>
        <v>508</v>
      </c>
      <c r="GL42" s="6" t="n">
        <f aca="false">FG42+DL42+CT42+BZ42+AU42+P42</f>
        <v>558</v>
      </c>
      <c r="GM42" s="6" t="n">
        <f aca="false">FH42+DM42+CU42+CA42+AV42+Q42+EC42</f>
        <v>70</v>
      </c>
      <c r="GN42" s="6" t="n">
        <f aca="false">FI42+DN42+CV42+CB42+AW42+R42+ED42</f>
        <v>414</v>
      </c>
      <c r="GO42" s="6" t="n">
        <f aca="false">FJ42+DO42+CW42+CC42+AX42+S42+EE42</f>
        <v>122</v>
      </c>
      <c r="GP42" s="6" t="n">
        <f aca="false">FK42+DP42+CX42+CD42+AY42+T42+EF42</f>
        <v>704</v>
      </c>
      <c r="GQ42" s="6" t="n">
        <f aca="false">FL42+DQ42+CY42+CE42+AZ42+U42+EG42</f>
        <v>285</v>
      </c>
      <c r="GR42" s="10" t="n">
        <f aca="false">FM42+DR42+CZ42+CF42+BA42+V42+EH42</f>
        <v>566</v>
      </c>
      <c r="GS42" s="10" t="n">
        <f aca="false">FN42+DS42+DA42+CG42+BB42+W42+EI42</f>
        <v>123</v>
      </c>
      <c r="GT42" s="10" t="n">
        <f aca="false">FO42+DT42+DB42+CH42+BC42+X42+EJ42</f>
        <v>125</v>
      </c>
      <c r="GU42" s="10" t="n">
        <f aca="false">FP42+DU42+DC42+CI42+BD42+Y42+EK42</f>
        <v>252</v>
      </c>
      <c r="GV42" s="6" t="n">
        <f aca="false">Z42+BE42+CJ42+DD42+DV42+EL42+FQ42</f>
        <v>289</v>
      </c>
      <c r="GW42" s="6" t="n">
        <f aca="false">AA42+BF42+CK42+DE42+DW42+EM42+FR42</f>
        <v>154</v>
      </c>
      <c r="GX42" s="6" t="n">
        <f aca="false">AB42+BG42+CL42+DF42+DX42+EN42+FS42</f>
        <v>143</v>
      </c>
      <c r="GY42" s="6" t="n">
        <f aca="false">AC42+BH42+CM42+DG42+DY42+EO42+FT42</f>
        <v>620</v>
      </c>
      <c r="GZ42" s="6" t="n">
        <f aca="false">AD42+BI42+CN42+DH42+DZ42+EP42+FU42</f>
        <v>427</v>
      </c>
      <c r="HA42" s="6" t="n">
        <f aca="false">AE42+BJ42+CO42+DI42+EA42+EQ42+FV42</f>
        <v>0</v>
      </c>
      <c r="HB42" s="9" t="n">
        <f aca="false">(GZ42-GZ41)/(GZ41+0.01)*100</f>
        <v>-43.9626776551489</v>
      </c>
      <c r="HC42" s="9" t="n">
        <f aca="false">(GZ42-GY42)/(GY42+0.01)*100</f>
        <v>-31.128530184997</v>
      </c>
      <c r="HD42" s="5" t="s">
        <v>21</v>
      </c>
      <c r="HE42" s="6" t="n">
        <v>11</v>
      </c>
      <c r="HF42" s="6" t="n">
        <v>105</v>
      </c>
      <c r="HG42" s="6" t="n">
        <v>126</v>
      </c>
      <c r="HH42" s="6" t="n">
        <v>0</v>
      </c>
      <c r="HI42" s="6" t="n">
        <v>0</v>
      </c>
      <c r="HJ42" s="6" t="n">
        <v>0</v>
      </c>
      <c r="HK42" s="6" t="n">
        <v>0</v>
      </c>
      <c r="HL42" s="6" t="n">
        <v>89</v>
      </c>
      <c r="HM42" s="6" t="n">
        <v>6</v>
      </c>
      <c r="HN42" s="6" t="n">
        <v>255</v>
      </c>
      <c r="HO42" s="6" t="n">
        <v>12</v>
      </c>
      <c r="HP42" s="6" t="n">
        <v>140</v>
      </c>
      <c r="HQ42" s="6" t="n">
        <v>18</v>
      </c>
      <c r="HR42" s="0" t="n">
        <v>0</v>
      </c>
      <c r="HS42" s="6" t="n">
        <v>9</v>
      </c>
      <c r="HT42" s="6" t="n">
        <v>0</v>
      </c>
      <c r="HU42" s="1" t="n">
        <v>0</v>
      </c>
      <c r="HV42" s="1" t="n">
        <v>0</v>
      </c>
      <c r="HW42" s="1" t="n">
        <v>0</v>
      </c>
      <c r="HX42" s="1" t="n">
        <v>102</v>
      </c>
      <c r="HY42" s="1" t="n">
        <v>164</v>
      </c>
      <c r="HZ42" s="1" t="n">
        <v>6</v>
      </c>
      <c r="IA42" s="1" t="n">
        <v>0</v>
      </c>
      <c r="IB42" s="5" t="s">
        <v>21</v>
      </c>
      <c r="IC42" s="6" t="n">
        <v>11</v>
      </c>
      <c r="ID42" s="6" t="n">
        <v>78</v>
      </c>
      <c r="IE42" s="6" t="n">
        <v>8</v>
      </c>
      <c r="IF42" s="6" t="n">
        <v>39</v>
      </c>
      <c r="IG42" s="6" t="n">
        <v>119</v>
      </c>
      <c r="IH42" s="6" t="n">
        <v>63</v>
      </c>
      <c r="II42" s="6" t="n">
        <v>98</v>
      </c>
      <c r="IJ42" s="6" t="n">
        <v>342</v>
      </c>
      <c r="IK42" s="6" t="n">
        <v>57</v>
      </c>
      <c r="IL42" s="6" t="n">
        <v>159</v>
      </c>
      <c r="IM42" s="6" t="n">
        <v>98</v>
      </c>
      <c r="IN42" s="6" t="n">
        <v>540</v>
      </c>
      <c r="IO42" s="6" t="n">
        <v>234</v>
      </c>
      <c r="IP42" s="0" t="n">
        <v>492</v>
      </c>
      <c r="IQ42" s="6" t="n">
        <v>94</v>
      </c>
      <c r="IR42" s="6" t="n">
        <v>101</v>
      </c>
      <c r="IS42" s="1" t="n">
        <v>240</v>
      </c>
      <c r="IT42" s="1" t="n">
        <v>287</v>
      </c>
      <c r="IU42" s="1" t="n">
        <v>154</v>
      </c>
      <c r="IV42" s="1" t="n">
        <v>41</v>
      </c>
      <c r="IW42" s="1" t="n">
        <v>456</v>
      </c>
      <c r="IX42" s="1" t="n">
        <v>421</v>
      </c>
      <c r="IY42" s="1" t="n">
        <v>0</v>
      </c>
      <c r="IZ42" s="5" t="s">
        <v>21</v>
      </c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</row>
    <row r="43" customFormat="false" ht="12.8" hidden="false" customHeight="false" outlineLevel="0" collapsed="false">
      <c r="A43" s="3" t="s">
        <v>22</v>
      </c>
      <c r="B43" s="6" t="n">
        <v>122</v>
      </c>
      <c r="C43" s="6" t="n">
        <v>341</v>
      </c>
      <c r="D43" s="6" t="n">
        <v>32</v>
      </c>
      <c r="E43" s="6" t="n">
        <v>7</v>
      </c>
      <c r="F43" s="6" t="n">
        <v>28</v>
      </c>
      <c r="G43" s="6" t="n">
        <v>54</v>
      </c>
      <c r="H43" s="6" t="n">
        <v>11</v>
      </c>
      <c r="I43" s="6" t="n">
        <v>16</v>
      </c>
      <c r="J43" s="6" t="n">
        <v>0</v>
      </c>
      <c r="K43" s="6" t="n">
        <v>0</v>
      </c>
      <c r="L43" s="6" t="n">
        <v>0</v>
      </c>
      <c r="M43" s="6" t="n">
        <v>0</v>
      </c>
      <c r="N43" s="6" t="n">
        <v>0</v>
      </c>
      <c r="O43" s="6" t="n">
        <v>17</v>
      </c>
      <c r="P43" s="6" t="n">
        <v>1</v>
      </c>
      <c r="Q43" s="6" t="n">
        <v>20</v>
      </c>
      <c r="R43" s="6" t="n">
        <v>8</v>
      </c>
      <c r="S43" s="6" t="n">
        <v>3</v>
      </c>
      <c r="T43" s="6" t="n">
        <v>56</v>
      </c>
      <c r="U43" s="6" t="n">
        <v>10</v>
      </c>
      <c r="V43" s="1" t="n">
        <v>17</v>
      </c>
      <c r="W43" s="1" t="n">
        <v>0</v>
      </c>
      <c r="X43" s="1" t="n">
        <v>12</v>
      </c>
      <c r="Y43" s="1" t="n">
        <v>0</v>
      </c>
      <c r="Z43" s="1" t="n">
        <v>0</v>
      </c>
      <c r="AA43" s="1" t="n">
        <v>0</v>
      </c>
      <c r="AB43" s="1" t="n">
        <v>0</v>
      </c>
      <c r="AC43" s="1" t="n">
        <v>0</v>
      </c>
      <c r="AD43" s="1" t="n">
        <v>0</v>
      </c>
      <c r="AE43" s="1" t="n">
        <v>0</v>
      </c>
      <c r="AF43" s="5" t="s">
        <v>22</v>
      </c>
      <c r="AG43" s="6" t="n">
        <v>42</v>
      </c>
      <c r="AH43" s="6" t="n">
        <v>44</v>
      </c>
      <c r="AI43" s="6" t="n">
        <v>10</v>
      </c>
      <c r="AJ43" s="6" t="n">
        <v>0</v>
      </c>
      <c r="AK43" s="6" t="n">
        <v>11</v>
      </c>
      <c r="AL43" s="6" t="n">
        <v>0</v>
      </c>
      <c r="AM43" s="6" t="n">
        <v>3</v>
      </c>
      <c r="AN43" s="6" t="n">
        <v>0</v>
      </c>
      <c r="AO43" s="6" t="n">
        <v>114</v>
      </c>
      <c r="AP43" s="6" t="n">
        <v>38</v>
      </c>
      <c r="AQ43" s="6" t="n">
        <v>4</v>
      </c>
      <c r="AR43" s="6" t="n">
        <v>10</v>
      </c>
      <c r="AS43" s="6" t="n">
        <v>0</v>
      </c>
      <c r="AT43" s="6" t="n">
        <v>375</v>
      </c>
      <c r="AU43" s="6" t="n">
        <v>362</v>
      </c>
      <c r="AV43" s="6" t="n">
        <v>6</v>
      </c>
      <c r="AW43" s="6" t="n">
        <v>6</v>
      </c>
      <c r="AX43" s="6" t="n">
        <v>280</v>
      </c>
      <c r="AY43" s="6" t="n">
        <v>62</v>
      </c>
      <c r="AZ43" s="6" t="n">
        <v>27</v>
      </c>
      <c r="BA43" s="6" t="n">
        <v>63</v>
      </c>
      <c r="BB43" s="6" t="n">
        <v>216</v>
      </c>
      <c r="BC43" s="6" t="n">
        <v>0</v>
      </c>
      <c r="BD43" s="1" t="n">
        <v>0</v>
      </c>
      <c r="BE43" s="1" t="n">
        <v>0</v>
      </c>
      <c r="BF43" s="1" t="n">
        <v>0</v>
      </c>
      <c r="BG43" s="1" t="n">
        <v>0</v>
      </c>
      <c r="BH43" s="1" t="n">
        <v>260</v>
      </c>
      <c r="BI43" s="1" t="n">
        <v>0</v>
      </c>
      <c r="BJ43" s="1" t="n">
        <v>0</v>
      </c>
      <c r="BK43" s="5" t="s">
        <v>22</v>
      </c>
      <c r="BL43" s="6" t="n">
        <v>46</v>
      </c>
      <c r="BM43" s="6" t="n">
        <v>35</v>
      </c>
      <c r="BN43" s="6" t="n">
        <v>12</v>
      </c>
      <c r="BO43" s="6" t="n">
        <v>0</v>
      </c>
      <c r="BP43" s="6" t="n">
        <v>2</v>
      </c>
      <c r="BQ43" s="6" t="n">
        <v>0</v>
      </c>
      <c r="BR43" s="6" t="n">
        <v>0</v>
      </c>
      <c r="BS43" s="6" t="n">
        <v>0</v>
      </c>
      <c r="BT43" s="6" t="n">
        <v>0</v>
      </c>
      <c r="BU43" s="6" t="n">
        <v>0</v>
      </c>
      <c r="BV43" s="6" t="n">
        <v>4</v>
      </c>
      <c r="BW43" s="6" t="n">
        <v>4</v>
      </c>
      <c r="BX43" s="6" t="n">
        <v>0</v>
      </c>
      <c r="BY43" s="6" t="n">
        <v>0</v>
      </c>
      <c r="BZ43" s="6" t="n">
        <v>40</v>
      </c>
      <c r="CA43" s="6" t="n">
        <v>0</v>
      </c>
      <c r="CB43" s="6" t="n">
        <v>0</v>
      </c>
      <c r="CC43" s="6" t="n">
        <v>0</v>
      </c>
      <c r="CD43" s="6" t="n">
        <v>0</v>
      </c>
      <c r="CE43" s="6" t="n">
        <v>0</v>
      </c>
      <c r="CF43" s="0" t="n">
        <v>0</v>
      </c>
      <c r="CG43" s="6" t="n">
        <v>8</v>
      </c>
      <c r="CH43" s="6" t="n">
        <v>8</v>
      </c>
      <c r="CI43" s="1" t="n">
        <v>0</v>
      </c>
      <c r="CJ43" s="1" t="n">
        <v>0</v>
      </c>
      <c r="CK43" s="1" t="n">
        <v>0</v>
      </c>
      <c r="CL43" s="1" t="n">
        <v>0</v>
      </c>
      <c r="CM43" s="1" t="n">
        <v>0</v>
      </c>
      <c r="CN43" s="1" t="n">
        <v>0</v>
      </c>
      <c r="CO43" s="1" t="n">
        <v>0</v>
      </c>
      <c r="CP43" s="5" t="s">
        <v>22</v>
      </c>
      <c r="CQ43" s="1"/>
      <c r="CR43" s="1"/>
      <c r="CS43" s="6" t="n">
        <v>2</v>
      </c>
      <c r="CT43" s="6" t="n">
        <v>0</v>
      </c>
      <c r="CU43" s="6" t="n">
        <v>0</v>
      </c>
      <c r="CV43" s="6" t="n">
        <v>0</v>
      </c>
      <c r="CW43" s="6" t="n">
        <v>0</v>
      </c>
      <c r="CX43" s="6" t="n">
        <v>1</v>
      </c>
      <c r="CY43" s="6" t="n">
        <v>0</v>
      </c>
      <c r="CZ43" s="0" t="n">
        <v>6</v>
      </c>
      <c r="DA43" s="6" t="n">
        <v>0</v>
      </c>
      <c r="DB43" s="6" t="n">
        <v>0</v>
      </c>
      <c r="DC43" s="1" t="n">
        <v>0</v>
      </c>
      <c r="DD43" s="1" t="n">
        <v>0</v>
      </c>
      <c r="DE43" s="1" t="n">
        <v>4</v>
      </c>
      <c r="DF43" s="1" t="n">
        <v>0</v>
      </c>
      <c r="DG43" s="1" t="n">
        <v>0</v>
      </c>
      <c r="DH43" s="1" t="n">
        <v>0</v>
      </c>
      <c r="DI43" s="1" t="n">
        <v>0</v>
      </c>
      <c r="DJ43" s="5" t="s">
        <v>22</v>
      </c>
      <c r="DK43" s="6" t="n">
        <v>0</v>
      </c>
      <c r="DL43" s="6" t="n">
        <v>0</v>
      </c>
      <c r="DM43" s="6" t="n">
        <v>0</v>
      </c>
      <c r="DN43" s="6" t="n">
        <v>0</v>
      </c>
      <c r="DO43" s="6" t="n">
        <v>0</v>
      </c>
      <c r="DP43" s="6" t="n">
        <v>0</v>
      </c>
      <c r="DQ43" s="6" t="n">
        <v>0</v>
      </c>
      <c r="DR43" s="0" t="n">
        <v>0</v>
      </c>
      <c r="DS43" s="6" t="n">
        <v>0</v>
      </c>
      <c r="DT43" s="6" t="n">
        <v>0</v>
      </c>
      <c r="DU43" s="1" t="n">
        <v>0</v>
      </c>
      <c r="DV43" s="1" t="n">
        <v>0</v>
      </c>
      <c r="DW43" s="1" t="n">
        <v>0</v>
      </c>
      <c r="DX43" s="1" t="n">
        <v>0</v>
      </c>
      <c r="DY43" s="1" t="n">
        <v>0</v>
      </c>
      <c r="DZ43" s="1" t="n">
        <v>0</v>
      </c>
      <c r="EA43" s="1" t="n">
        <v>0</v>
      </c>
      <c r="EB43" s="5" t="s">
        <v>22</v>
      </c>
      <c r="EC43" s="1"/>
      <c r="ED43" s="6" t="n">
        <v>0</v>
      </c>
      <c r="EE43" s="6" t="n">
        <v>0</v>
      </c>
      <c r="EF43" s="6" t="n">
        <v>0</v>
      </c>
      <c r="EG43" s="6" t="n">
        <v>0</v>
      </c>
      <c r="EH43" s="0" t="n">
        <v>0</v>
      </c>
      <c r="EI43" s="6" t="n">
        <v>0</v>
      </c>
      <c r="EJ43" s="6" t="n">
        <v>0</v>
      </c>
      <c r="EK43" s="1" t="n">
        <v>0</v>
      </c>
      <c r="EL43" s="1" t="n">
        <v>0</v>
      </c>
      <c r="EM43" s="1" t="n">
        <v>0</v>
      </c>
      <c r="EN43" s="1" t="n">
        <v>0</v>
      </c>
      <c r="EO43" s="1" t="n">
        <v>0</v>
      </c>
      <c r="EP43" s="1" t="n">
        <v>0</v>
      </c>
      <c r="EQ43" s="1" t="n">
        <v>0</v>
      </c>
      <c r="ER43" s="5" t="s">
        <v>22</v>
      </c>
      <c r="ES43" s="6" t="n">
        <v>25</v>
      </c>
      <c r="ET43" s="6" t="n">
        <v>7</v>
      </c>
      <c r="EU43" s="6" t="n">
        <v>9</v>
      </c>
      <c r="EV43" s="6" t="n">
        <v>9</v>
      </c>
      <c r="EW43" s="6" t="n">
        <v>0</v>
      </c>
      <c r="EX43" s="6" t="n">
        <v>136</v>
      </c>
      <c r="EY43" s="6" t="n">
        <v>21</v>
      </c>
      <c r="EZ43" s="6" t="n">
        <v>6</v>
      </c>
      <c r="FA43" s="6" t="n">
        <f aca="false">0+127</f>
        <v>127</v>
      </c>
      <c r="FB43" s="6" t="n">
        <f aca="false">0+256</f>
        <v>256</v>
      </c>
      <c r="FC43" s="6" t="n">
        <f aca="false">0+4</f>
        <v>4</v>
      </c>
      <c r="FD43" s="6" t="n">
        <f aca="false">0+121</f>
        <v>121</v>
      </c>
      <c r="FE43" s="6" t="n">
        <f aca="false">0+19</f>
        <v>19</v>
      </c>
      <c r="FF43" s="6" t="n">
        <f aca="false">129+20</f>
        <v>149</v>
      </c>
      <c r="FG43" s="6" t="n">
        <f aca="false">2+15</f>
        <v>17</v>
      </c>
      <c r="FH43" s="6" t="n">
        <f aca="false">189+88</f>
        <v>277</v>
      </c>
      <c r="FI43" s="6" t="n">
        <f aca="false">0+50</f>
        <v>50</v>
      </c>
      <c r="FJ43" s="6" t="n">
        <f aca="false">5+95</f>
        <v>100</v>
      </c>
      <c r="FK43" s="6" t="n">
        <f aca="false">0+421</f>
        <v>421</v>
      </c>
      <c r="FL43" s="6" t="n">
        <f aca="false">12+167</f>
        <v>179</v>
      </c>
      <c r="FM43" s="8" t="n">
        <f aca="false">HR43+IP43</f>
        <v>122</v>
      </c>
      <c r="FN43" s="8" t="n">
        <f aca="false">HS43+IQ43</f>
        <v>427</v>
      </c>
      <c r="FO43" s="8" t="n">
        <f aca="false">HT43+IR43</f>
        <v>206</v>
      </c>
      <c r="FP43" s="8" t="n">
        <f aca="false">HU43+IS43</f>
        <v>28</v>
      </c>
      <c r="FQ43" s="8" t="n">
        <f aca="false">HV43+IT43</f>
        <v>152</v>
      </c>
      <c r="FR43" s="8" t="n">
        <f aca="false">HW43+IU43</f>
        <v>58</v>
      </c>
      <c r="FS43" s="8" t="n">
        <f aca="false">HX43+IV43</f>
        <v>185</v>
      </c>
      <c r="FT43" s="8" t="n">
        <f aca="false">HY43+IW43</f>
        <v>342</v>
      </c>
      <c r="FU43" s="8" t="n">
        <f aca="false">HZ43+IX43</f>
        <v>264</v>
      </c>
      <c r="FV43" s="8" t="n">
        <f aca="false">IA43+IY43</f>
        <v>0</v>
      </c>
      <c r="FW43" s="5" t="s">
        <v>22</v>
      </c>
      <c r="FX43" s="6" t="n">
        <f aca="false">B43+AG43+BL43+ES43</f>
        <v>235</v>
      </c>
      <c r="FY43" s="6" t="n">
        <f aca="false">C43+AH43+BM43+ET43</f>
        <v>427</v>
      </c>
      <c r="FZ43" s="6" t="n">
        <f aca="false">D43+AI43+BN43+EU43</f>
        <v>63</v>
      </c>
      <c r="GA43" s="6" t="n">
        <f aca="false">E43+AJ43+BO43+EV43</f>
        <v>16</v>
      </c>
      <c r="GB43" s="6" t="n">
        <f aca="false">F43+AK43+BP43+EW43</f>
        <v>41</v>
      </c>
      <c r="GC43" s="6" t="n">
        <f aca="false">G43+AL43+BQ43+EX43</f>
        <v>190</v>
      </c>
      <c r="GD43" s="6" t="n">
        <f aca="false">H43+AM43+BR43+EY43</f>
        <v>35</v>
      </c>
      <c r="GE43" s="6" t="n">
        <f aca="false">I43+AN43+BS43+EZ43</f>
        <v>22</v>
      </c>
      <c r="GF43" s="6" t="n">
        <f aca="false">J43+AO43+BT43+FA43</f>
        <v>241</v>
      </c>
      <c r="GG43" s="6" t="n">
        <f aca="false">K43+AP43+BU43+FB43</f>
        <v>294</v>
      </c>
      <c r="GH43" s="6" t="n">
        <f aca="false">L43+AQ43+BV43+FC43</f>
        <v>12</v>
      </c>
      <c r="GI43" s="6" t="n">
        <f aca="false">M43+AR43+BW43+FD43</f>
        <v>135</v>
      </c>
      <c r="GJ43" s="6" t="n">
        <f aca="false">N43+AS43+BX43+FE43+CR43</f>
        <v>19</v>
      </c>
      <c r="GK43" s="6" t="n">
        <f aca="false">O43+AT43+BY43+FF43+CS43</f>
        <v>543</v>
      </c>
      <c r="GL43" s="6" t="n">
        <f aca="false">FG43+DL43+CT43+BZ43+AU43+P43</f>
        <v>420</v>
      </c>
      <c r="GM43" s="6" t="n">
        <f aca="false">FH43+DM43+CU43+CA43+AV43+Q43+EC43</f>
        <v>303</v>
      </c>
      <c r="GN43" s="6" t="n">
        <f aca="false">FI43+DN43+CV43+CB43+AW43+R43+ED43</f>
        <v>64</v>
      </c>
      <c r="GO43" s="6" t="n">
        <f aca="false">FJ43+DO43+CW43+CC43+AX43+S43+EE43</f>
        <v>383</v>
      </c>
      <c r="GP43" s="6" t="n">
        <f aca="false">FK43+DP43+CX43+CD43+AY43+T43+EF43</f>
        <v>540</v>
      </c>
      <c r="GQ43" s="6" t="n">
        <f aca="false">FL43+DQ43+CY43+CE43+AZ43+U43+EG43</f>
        <v>216</v>
      </c>
      <c r="GR43" s="10" t="n">
        <f aca="false">FM43+DR43+CZ43+CF43+BA43+V43+EH43</f>
        <v>208</v>
      </c>
      <c r="GS43" s="10" t="n">
        <f aca="false">FN43+DS43+DA43+CG43+BB43+W43+EI43</f>
        <v>651</v>
      </c>
      <c r="GT43" s="10" t="n">
        <f aca="false">FO43+DT43+DB43+CH43+BC43+X43+EJ43</f>
        <v>226</v>
      </c>
      <c r="GU43" s="10" t="n">
        <f aca="false">FP43+DU43+DC43+CI43+BD43+Y43+EK43</f>
        <v>28</v>
      </c>
      <c r="GV43" s="6" t="n">
        <f aca="false">Z43+BE43+CJ43+DD43+DV43+EL43+FQ43</f>
        <v>152</v>
      </c>
      <c r="GW43" s="6" t="n">
        <f aca="false">AA43+BF43+CK43+DE43+DW43+EM43+FR43</f>
        <v>62</v>
      </c>
      <c r="GX43" s="6" t="n">
        <f aca="false">AB43+BG43+CL43+DF43+DX43+EN43+FS43</f>
        <v>185</v>
      </c>
      <c r="GY43" s="6" t="n">
        <f aca="false">AC43+BH43+CM43+DG43+DY43+EO43+FT43</f>
        <v>602</v>
      </c>
      <c r="GZ43" s="6" t="n">
        <f aca="false">AD43+BI43+CN43+DH43+DZ43+EP43+FU43</f>
        <v>264</v>
      </c>
      <c r="HA43" s="6" t="n">
        <f aca="false">AE43+BJ43+CO43+DI43+EA43+EQ43+FV43</f>
        <v>0</v>
      </c>
      <c r="HB43" s="9" t="n">
        <f aca="false">(GZ43-GZ42)/(GZ42+0.01)*100</f>
        <v>-38.1724081403246</v>
      </c>
      <c r="HC43" s="9" t="n">
        <f aca="false">(GZ43-GY43)/(GY43+0.01)*100</f>
        <v>-56.1452467566984</v>
      </c>
      <c r="HD43" s="5" t="s">
        <v>22</v>
      </c>
      <c r="HE43" s="6" t="n">
        <v>6</v>
      </c>
      <c r="HF43" s="6" t="n">
        <v>0</v>
      </c>
      <c r="HG43" s="6" t="n">
        <v>0</v>
      </c>
      <c r="HH43" s="6" t="n">
        <v>0</v>
      </c>
      <c r="HI43" s="6" t="n">
        <v>0</v>
      </c>
      <c r="HJ43" s="6" t="n">
        <v>0</v>
      </c>
      <c r="HK43" s="6" t="n">
        <v>129</v>
      </c>
      <c r="HL43" s="6" t="n">
        <v>2</v>
      </c>
      <c r="HM43" s="6" t="n">
        <v>189</v>
      </c>
      <c r="HN43" s="6" t="n">
        <v>0</v>
      </c>
      <c r="HO43" s="6" t="n">
        <v>5</v>
      </c>
      <c r="HP43" s="6" t="n">
        <v>0</v>
      </c>
      <c r="HQ43" s="6" t="n">
        <v>12</v>
      </c>
      <c r="HR43" s="0" t="n">
        <v>0</v>
      </c>
      <c r="HS43" s="6" t="n">
        <v>0</v>
      </c>
      <c r="HT43" s="6" t="n">
        <v>0</v>
      </c>
      <c r="HU43" s="1" t="n">
        <v>0</v>
      </c>
      <c r="HV43" s="1" t="n">
        <v>124</v>
      </c>
      <c r="HW43" s="1" t="n">
        <v>0</v>
      </c>
      <c r="HX43" s="1" t="n">
        <v>0</v>
      </c>
      <c r="HY43" s="1" t="n">
        <v>206</v>
      </c>
      <c r="HZ43" s="1" t="n">
        <v>0</v>
      </c>
      <c r="IA43" s="1" t="n">
        <v>0</v>
      </c>
      <c r="IB43" s="5" t="s">
        <v>22</v>
      </c>
      <c r="IC43" s="6" t="n">
        <v>6</v>
      </c>
      <c r="ID43" s="6" t="n">
        <v>127</v>
      </c>
      <c r="IE43" s="6" t="n">
        <v>256</v>
      </c>
      <c r="IF43" s="6" t="n">
        <v>4</v>
      </c>
      <c r="IG43" s="6" t="n">
        <v>121</v>
      </c>
      <c r="IH43" s="6" t="n">
        <v>19</v>
      </c>
      <c r="II43" s="6" t="n">
        <v>20</v>
      </c>
      <c r="IJ43" s="6" t="n">
        <v>15</v>
      </c>
      <c r="IK43" s="6" t="n">
        <v>88</v>
      </c>
      <c r="IL43" s="6" t="n">
        <v>50</v>
      </c>
      <c r="IM43" s="6" t="n">
        <v>95</v>
      </c>
      <c r="IN43" s="6" t="n">
        <v>421</v>
      </c>
      <c r="IO43" s="6" t="n">
        <v>167</v>
      </c>
      <c r="IP43" s="0" t="n">
        <v>122</v>
      </c>
      <c r="IQ43" s="6" t="n">
        <v>427</v>
      </c>
      <c r="IR43" s="6" t="n">
        <v>206</v>
      </c>
      <c r="IS43" s="1" t="n">
        <v>28</v>
      </c>
      <c r="IT43" s="1" t="n">
        <v>28</v>
      </c>
      <c r="IU43" s="1" t="n">
        <v>58</v>
      </c>
      <c r="IV43" s="1" t="n">
        <v>185</v>
      </c>
      <c r="IW43" s="1" t="n">
        <v>136</v>
      </c>
      <c r="IX43" s="1" t="n">
        <v>264</v>
      </c>
      <c r="IY43" s="1" t="n">
        <v>0</v>
      </c>
      <c r="IZ43" s="5" t="s">
        <v>22</v>
      </c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</row>
    <row r="44" customFormat="false" ht="12.8" hidden="false" customHeight="false" outlineLevel="0" collapsed="false">
      <c r="A44" s="3" t="s">
        <v>23</v>
      </c>
      <c r="B44" s="6" t="n">
        <v>681</v>
      </c>
      <c r="C44" s="6" t="n">
        <v>265</v>
      </c>
      <c r="D44" s="6" t="n">
        <v>14</v>
      </c>
      <c r="E44" s="6" t="n">
        <v>13</v>
      </c>
      <c r="F44" s="6" t="n">
        <v>28</v>
      </c>
      <c r="G44" s="6" t="n">
        <v>19</v>
      </c>
      <c r="H44" s="6" t="n">
        <v>8</v>
      </c>
      <c r="I44" s="6" t="n">
        <v>25</v>
      </c>
      <c r="J44" s="6" t="n">
        <v>0</v>
      </c>
      <c r="K44" s="6" t="n">
        <v>30</v>
      </c>
      <c r="L44" s="6" t="n">
        <v>8</v>
      </c>
      <c r="M44" s="6" t="n">
        <v>0</v>
      </c>
      <c r="N44" s="6" t="n">
        <v>0</v>
      </c>
      <c r="O44" s="6" t="n">
        <v>0</v>
      </c>
      <c r="P44" s="6" t="n">
        <v>19</v>
      </c>
      <c r="Q44" s="6" t="n">
        <v>0</v>
      </c>
      <c r="R44" s="6" t="n">
        <v>6</v>
      </c>
      <c r="S44" s="6" t="n">
        <v>5</v>
      </c>
      <c r="T44" s="6" t="n">
        <v>5</v>
      </c>
      <c r="U44" s="6" t="n">
        <v>20</v>
      </c>
      <c r="V44" s="1" t="n">
        <v>6</v>
      </c>
      <c r="W44" s="1" t="n">
        <v>0</v>
      </c>
      <c r="X44" s="1" t="n">
        <v>0</v>
      </c>
      <c r="Y44" s="1" t="n">
        <v>12</v>
      </c>
      <c r="Z44" s="1" t="n">
        <v>0</v>
      </c>
      <c r="AA44" s="1" t="n">
        <v>0</v>
      </c>
      <c r="AB44" s="1" t="n">
        <v>0</v>
      </c>
      <c r="AC44" s="1" t="n">
        <v>0</v>
      </c>
      <c r="AD44" s="1" t="n">
        <v>0</v>
      </c>
      <c r="AE44" s="1" t="n">
        <v>0</v>
      </c>
      <c r="AF44" s="5" t="s">
        <v>23</v>
      </c>
      <c r="AG44" s="6" t="n">
        <v>46</v>
      </c>
      <c r="AH44" s="6" t="n">
        <v>38</v>
      </c>
      <c r="AI44" s="6" t="n">
        <v>2</v>
      </c>
      <c r="AJ44" s="6" t="n">
        <v>6</v>
      </c>
      <c r="AK44" s="6" t="n">
        <v>0</v>
      </c>
      <c r="AL44" s="6" t="n">
        <v>4</v>
      </c>
      <c r="AM44" s="6" t="n">
        <v>13</v>
      </c>
      <c r="AN44" s="6" t="n">
        <v>20</v>
      </c>
      <c r="AO44" s="6" t="n">
        <v>8</v>
      </c>
      <c r="AP44" s="6" t="n">
        <v>18</v>
      </c>
      <c r="AQ44" s="6" t="n">
        <v>0</v>
      </c>
      <c r="AR44" s="6" t="n">
        <v>8</v>
      </c>
      <c r="AS44" s="6" t="n">
        <v>26</v>
      </c>
      <c r="AT44" s="6" t="n">
        <v>27</v>
      </c>
      <c r="AU44" s="6" t="n">
        <v>16</v>
      </c>
      <c r="AV44" s="6" t="n">
        <v>357</v>
      </c>
      <c r="AW44" s="6" t="n">
        <v>4</v>
      </c>
      <c r="AX44" s="6" t="n">
        <v>12</v>
      </c>
      <c r="AY44" s="6" t="n">
        <v>21</v>
      </c>
      <c r="AZ44" s="6" t="n">
        <v>55</v>
      </c>
      <c r="BA44" s="6" t="n">
        <v>12</v>
      </c>
      <c r="BB44" s="6" t="n">
        <v>12</v>
      </c>
      <c r="BC44" s="6" t="n">
        <v>0</v>
      </c>
      <c r="BD44" s="1" t="n">
        <v>4</v>
      </c>
      <c r="BE44" s="1" t="n">
        <v>0</v>
      </c>
      <c r="BF44" s="1" t="n">
        <v>0</v>
      </c>
      <c r="BG44" s="1" t="n">
        <v>0</v>
      </c>
      <c r="BH44" s="1" t="n">
        <v>0</v>
      </c>
      <c r="BI44" s="1" t="n">
        <v>0</v>
      </c>
      <c r="BJ44" s="1" t="n">
        <v>0</v>
      </c>
      <c r="BK44" s="5" t="s">
        <v>23</v>
      </c>
      <c r="BL44" s="6" t="n">
        <v>12</v>
      </c>
      <c r="BM44" s="6" t="n">
        <v>12</v>
      </c>
      <c r="BN44" s="6" t="n">
        <v>9</v>
      </c>
      <c r="BO44" s="6" t="n">
        <v>4</v>
      </c>
      <c r="BP44" s="6" t="n">
        <v>4</v>
      </c>
      <c r="BQ44" s="6" t="n">
        <v>0</v>
      </c>
      <c r="BR44" s="6" t="n">
        <v>0</v>
      </c>
      <c r="BS44" s="6" t="n">
        <v>0</v>
      </c>
      <c r="BT44" s="6" t="n">
        <v>2</v>
      </c>
      <c r="BU44" s="6" t="n">
        <v>0</v>
      </c>
      <c r="BV44" s="6" t="n">
        <v>0</v>
      </c>
      <c r="BW44" s="6" t="n">
        <v>2</v>
      </c>
      <c r="BX44" s="6" t="n">
        <v>0</v>
      </c>
      <c r="BY44" s="6" t="n">
        <v>0</v>
      </c>
      <c r="BZ44" s="6" t="n">
        <v>4</v>
      </c>
      <c r="CA44" s="6" t="n">
        <v>0</v>
      </c>
      <c r="CB44" s="6" t="n">
        <v>0</v>
      </c>
      <c r="CC44" s="6" t="n">
        <v>24</v>
      </c>
      <c r="CD44" s="6" t="n">
        <v>0</v>
      </c>
      <c r="CE44" s="6" t="n">
        <v>0</v>
      </c>
      <c r="CF44" s="0" t="n">
        <v>16</v>
      </c>
      <c r="CG44" s="6" t="n">
        <v>8</v>
      </c>
      <c r="CH44" s="6" t="n">
        <v>4</v>
      </c>
      <c r="CI44" s="1" t="n">
        <v>0</v>
      </c>
      <c r="CJ44" s="1" t="n">
        <v>0</v>
      </c>
      <c r="CK44" s="1" t="n">
        <v>0</v>
      </c>
      <c r="CL44" s="1" t="n">
        <v>0</v>
      </c>
      <c r="CM44" s="1" t="n">
        <v>0</v>
      </c>
      <c r="CN44" s="1" t="n">
        <v>0</v>
      </c>
      <c r="CO44" s="1" t="n">
        <v>0</v>
      </c>
      <c r="CP44" s="5" t="s">
        <v>23</v>
      </c>
      <c r="CQ44" s="1"/>
      <c r="CR44" s="1"/>
      <c r="CS44" s="6" t="n">
        <v>0</v>
      </c>
      <c r="CT44" s="6" t="n">
        <v>0</v>
      </c>
      <c r="CU44" s="6" t="n">
        <v>0</v>
      </c>
      <c r="CV44" s="6" t="n">
        <v>0</v>
      </c>
      <c r="CW44" s="6" t="n">
        <v>12</v>
      </c>
      <c r="CX44" s="6" t="n">
        <v>0</v>
      </c>
      <c r="CY44" s="6" t="n">
        <v>0</v>
      </c>
      <c r="CZ44" s="0" t="n">
        <v>0</v>
      </c>
      <c r="DA44" s="6" t="n">
        <v>0</v>
      </c>
      <c r="DB44" s="6" t="n">
        <v>0</v>
      </c>
      <c r="DC44" s="1" t="n">
        <v>0</v>
      </c>
      <c r="DD44" s="1" t="n">
        <v>0</v>
      </c>
      <c r="DE44" s="1" t="n">
        <v>0</v>
      </c>
      <c r="DF44" s="1" t="n">
        <v>0</v>
      </c>
      <c r="DG44" s="1" t="n">
        <v>0</v>
      </c>
      <c r="DH44" s="1" t="n">
        <v>0</v>
      </c>
      <c r="DI44" s="1" t="n">
        <v>0</v>
      </c>
      <c r="DJ44" s="5" t="s">
        <v>23</v>
      </c>
      <c r="DK44" s="6" t="n">
        <v>0</v>
      </c>
      <c r="DL44" s="6" t="n">
        <v>0</v>
      </c>
      <c r="DM44" s="6" t="n">
        <v>0</v>
      </c>
      <c r="DN44" s="6" t="n">
        <v>0</v>
      </c>
      <c r="DO44" s="6" t="n">
        <v>0</v>
      </c>
      <c r="DP44" s="6" t="n">
        <v>0</v>
      </c>
      <c r="DQ44" s="6" t="n">
        <v>4</v>
      </c>
      <c r="DR44" s="0" t="n">
        <v>0</v>
      </c>
      <c r="DS44" s="6" t="n">
        <v>4</v>
      </c>
      <c r="DT44" s="6" t="n">
        <v>0</v>
      </c>
      <c r="DU44" s="1" t="n">
        <v>0</v>
      </c>
      <c r="DV44" s="1" t="n">
        <v>0</v>
      </c>
      <c r="DW44" s="1" t="n">
        <v>4</v>
      </c>
      <c r="DX44" s="1" t="n">
        <v>0</v>
      </c>
      <c r="DY44" s="1" t="n">
        <v>0</v>
      </c>
      <c r="DZ44" s="1" t="n">
        <v>0</v>
      </c>
      <c r="EA44" s="1" t="n">
        <v>0</v>
      </c>
      <c r="EB44" s="5" t="s">
        <v>23</v>
      </c>
      <c r="EC44" s="6" t="n">
        <v>0</v>
      </c>
      <c r="ED44" s="6" t="n">
        <v>0</v>
      </c>
      <c r="EE44" s="6" t="n">
        <v>0</v>
      </c>
      <c r="EF44" s="6" t="n">
        <v>0</v>
      </c>
      <c r="EG44" s="6" t="n">
        <v>0</v>
      </c>
      <c r="EH44" s="0" t="n">
        <v>2</v>
      </c>
      <c r="EI44" s="6" t="n">
        <v>0</v>
      </c>
      <c r="EJ44" s="6" t="n">
        <v>0</v>
      </c>
      <c r="EK44" s="1" t="n">
        <v>0</v>
      </c>
      <c r="EL44" s="1" t="n">
        <v>0</v>
      </c>
      <c r="EM44" s="1" t="n">
        <v>0</v>
      </c>
      <c r="EN44" s="1" t="n">
        <v>0</v>
      </c>
      <c r="EO44" s="1" t="n">
        <v>0</v>
      </c>
      <c r="EP44" s="1" t="n">
        <v>0</v>
      </c>
      <c r="EQ44" s="1" t="n">
        <v>0</v>
      </c>
      <c r="ER44" s="5" t="s">
        <v>23</v>
      </c>
      <c r="ES44" s="6" t="n">
        <v>41</v>
      </c>
      <c r="ET44" s="6" t="n">
        <v>0</v>
      </c>
      <c r="EU44" s="6" t="n">
        <v>0</v>
      </c>
      <c r="EV44" s="6" t="n">
        <v>2</v>
      </c>
      <c r="EW44" s="6" t="n">
        <v>0</v>
      </c>
      <c r="EX44" s="6" t="n">
        <v>10</v>
      </c>
      <c r="EY44" s="6" t="n">
        <v>0</v>
      </c>
      <c r="EZ44" s="6" t="n">
        <v>9</v>
      </c>
      <c r="FA44" s="6" t="n">
        <f aca="false">0+127</f>
        <v>127</v>
      </c>
      <c r="FB44" s="6" t="n">
        <f aca="false">0+73</f>
        <v>73</v>
      </c>
      <c r="FC44" s="6" t="n">
        <f aca="false">0+4</f>
        <v>4</v>
      </c>
      <c r="FD44" s="6" t="n">
        <f aca="false">0+30</f>
        <v>30</v>
      </c>
      <c r="FE44" s="6" t="n">
        <f aca="false">159+164</f>
        <v>323</v>
      </c>
      <c r="FF44" s="6" t="n">
        <f aca="false">22+132</f>
        <v>154</v>
      </c>
      <c r="FG44" s="6" t="n">
        <f aca="false">8+10</f>
        <v>18</v>
      </c>
      <c r="FH44" s="6" t="n">
        <f aca="false">0+123</f>
        <v>123</v>
      </c>
      <c r="FI44" s="6" t="n">
        <f aca="false">24+495</f>
        <v>519</v>
      </c>
      <c r="FJ44" s="6" t="n">
        <f aca="false">12+0</f>
        <v>12</v>
      </c>
      <c r="FK44" s="6" t="n">
        <f aca="false">108+528</f>
        <v>636</v>
      </c>
      <c r="FL44" s="6" t="n">
        <f aca="false">32+516</f>
        <v>548</v>
      </c>
      <c r="FM44" s="8" t="n">
        <f aca="false">HR44+IP44</f>
        <v>348</v>
      </c>
      <c r="FN44" s="8" t="n">
        <f aca="false">HS44+IQ44</f>
        <v>51</v>
      </c>
      <c r="FO44" s="8" t="n">
        <f aca="false">HT44+IR44</f>
        <v>60</v>
      </c>
      <c r="FP44" s="8" t="n">
        <f aca="false">HU44+IS44</f>
        <v>12</v>
      </c>
      <c r="FQ44" s="8" t="n">
        <f aca="false">HV44+IT44</f>
        <v>221</v>
      </c>
      <c r="FR44" s="8" t="n">
        <f aca="false">HW44+IU44</f>
        <v>159</v>
      </c>
      <c r="FS44" s="8" t="n">
        <f aca="false">HX44+IV44</f>
        <v>154</v>
      </c>
      <c r="FT44" s="8" t="n">
        <f aca="false">HY44+IW44</f>
        <v>94</v>
      </c>
      <c r="FU44" s="8" t="n">
        <f aca="false">HZ44+IX44</f>
        <v>580</v>
      </c>
      <c r="FV44" s="8" t="n">
        <f aca="false">IA44+IY44</f>
        <v>0</v>
      </c>
      <c r="FW44" s="5" t="s">
        <v>23</v>
      </c>
      <c r="FX44" s="6" t="n">
        <f aca="false">B44+AG44+BL44+ES44</f>
        <v>780</v>
      </c>
      <c r="FY44" s="6" t="n">
        <f aca="false">C44+AH44+BM44+ET44</f>
        <v>315</v>
      </c>
      <c r="FZ44" s="6" t="n">
        <f aca="false">D44+AI44+BN44+EU44</f>
        <v>25</v>
      </c>
      <c r="GA44" s="6" t="n">
        <f aca="false">E44+AJ44+BO44+EV44</f>
        <v>25</v>
      </c>
      <c r="GB44" s="6" t="n">
        <f aca="false">F44+AK44+BP44+EW44</f>
        <v>32</v>
      </c>
      <c r="GC44" s="6" t="n">
        <f aca="false">G44+AL44+BQ44+EX44</f>
        <v>33</v>
      </c>
      <c r="GD44" s="6" t="n">
        <f aca="false">H44+AM44+BR44+EY44</f>
        <v>21</v>
      </c>
      <c r="GE44" s="6" t="n">
        <f aca="false">I44+AN44+BS44+EZ44</f>
        <v>54</v>
      </c>
      <c r="GF44" s="6" t="n">
        <f aca="false">J44+AO44+BT44+FA44</f>
        <v>137</v>
      </c>
      <c r="GG44" s="6" t="n">
        <f aca="false">K44+AP44+BU44+FB44</f>
        <v>121</v>
      </c>
      <c r="GH44" s="6" t="n">
        <f aca="false">L44+AQ44+BV44+FC44</f>
        <v>12</v>
      </c>
      <c r="GI44" s="6" t="n">
        <f aca="false">M44+AR44+BW44+FD44</f>
        <v>40</v>
      </c>
      <c r="GJ44" s="6" t="n">
        <f aca="false">N44+AS44+BX44+FE44+CR44</f>
        <v>349</v>
      </c>
      <c r="GK44" s="6" t="n">
        <f aca="false">O44+AT44+BY44+FF44+CS44</f>
        <v>181</v>
      </c>
      <c r="GL44" s="6" t="n">
        <f aca="false">FG44+DL44+CT44+BZ44+AU44+P44</f>
        <v>57</v>
      </c>
      <c r="GM44" s="6" t="n">
        <f aca="false">FH44+DM44+CU44+CA44+AV44+Q44+EC44</f>
        <v>480</v>
      </c>
      <c r="GN44" s="6" t="n">
        <f aca="false">FI44+DN44+CV44+CB44+AW44+R44+ED44</f>
        <v>529</v>
      </c>
      <c r="GO44" s="6" t="n">
        <f aca="false">FJ44+DO44+CW44+CC44+AX44+S44+EE44</f>
        <v>65</v>
      </c>
      <c r="GP44" s="6" t="n">
        <f aca="false">FK44+DP44+CX44+CD44+AY44+T44+EF44</f>
        <v>662</v>
      </c>
      <c r="GQ44" s="6" t="n">
        <f aca="false">FL44+DQ44+CY44+CE44+AZ44+U44+EG44</f>
        <v>627</v>
      </c>
      <c r="GR44" s="10" t="n">
        <f aca="false">FM44+DR44+CZ44+CF44+BA44+V44+EH44</f>
        <v>384</v>
      </c>
      <c r="GS44" s="10" t="n">
        <f aca="false">FN44+DS44+DA44+CG44+BB44+W44+EI44</f>
        <v>75</v>
      </c>
      <c r="GT44" s="10" t="n">
        <f aca="false">FO44+DT44+DB44+CH44+BC44+X44+EJ44</f>
        <v>64</v>
      </c>
      <c r="GU44" s="10" t="n">
        <f aca="false">FP44+DU44+DC44+CI44+BD44+Y44+EK44</f>
        <v>28</v>
      </c>
      <c r="GV44" s="6" t="n">
        <f aca="false">Z44+BE44+CJ44+DD44+DV44+EL44+FQ44</f>
        <v>221</v>
      </c>
      <c r="GW44" s="6" t="n">
        <f aca="false">AA44+BF44+CK44+DE44+DW44+EM44+FR44</f>
        <v>163</v>
      </c>
      <c r="GX44" s="6" t="n">
        <f aca="false">AB44+BG44+CL44+DF44+DX44+EN44+FS44</f>
        <v>154</v>
      </c>
      <c r="GY44" s="6" t="n">
        <f aca="false">AC44+BH44+CM44+DG44+DY44+EO44+FT44</f>
        <v>94</v>
      </c>
      <c r="GZ44" s="6" t="n">
        <f aca="false">AD44+BI44+CN44+DH44+DZ44+EP44+FU44</f>
        <v>580</v>
      </c>
      <c r="HA44" s="6" t="n">
        <f aca="false">AE44+BJ44+CO44+DI44+EA44+EQ44+FV44</f>
        <v>0</v>
      </c>
      <c r="HB44" s="9" t="n">
        <f aca="false">(GZ44-GZ43)/(GZ43+0.01)*100</f>
        <v>119.69243589258</v>
      </c>
      <c r="HC44" s="9" t="n">
        <f aca="false">(GZ44-GY44)/(GY44+0.01)*100</f>
        <v>516.966280182959</v>
      </c>
      <c r="HD44" s="5" t="s">
        <v>23</v>
      </c>
      <c r="HE44" s="6" t="n">
        <v>9</v>
      </c>
      <c r="HF44" s="6" t="n">
        <v>0</v>
      </c>
      <c r="HG44" s="6" t="n">
        <v>0</v>
      </c>
      <c r="HH44" s="6" t="n">
        <v>0</v>
      </c>
      <c r="HI44" s="6" t="n">
        <v>0</v>
      </c>
      <c r="HJ44" s="6" t="n">
        <v>159</v>
      </c>
      <c r="HK44" s="6" t="n">
        <v>22</v>
      </c>
      <c r="HL44" s="6" t="n">
        <v>8</v>
      </c>
      <c r="HM44" s="6" t="n">
        <v>0</v>
      </c>
      <c r="HN44" s="6" t="n">
        <v>24</v>
      </c>
      <c r="HO44" s="6" t="n">
        <v>12</v>
      </c>
      <c r="HP44" s="6" t="n">
        <v>108</v>
      </c>
      <c r="HQ44" s="6" t="n">
        <v>32</v>
      </c>
      <c r="HR44" s="0" t="n">
        <v>45</v>
      </c>
      <c r="HS44" s="6" t="n">
        <v>19</v>
      </c>
      <c r="HT44" s="6" t="n">
        <v>4</v>
      </c>
      <c r="HU44" s="1" t="n">
        <v>0</v>
      </c>
      <c r="HV44" s="1" t="n">
        <v>0</v>
      </c>
      <c r="HW44" s="1" t="n">
        <v>101</v>
      </c>
      <c r="HX44" s="1" t="n">
        <v>0</v>
      </c>
      <c r="HY44" s="1" t="n">
        <v>30</v>
      </c>
      <c r="HZ44" s="1" t="n">
        <v>29</v>
      </c>
      <c r="IA44" s="1" t="n">
        <v>0</v>
      </c>
      <c r="IB44" s="5" t="s">
        <v>23</v>
      </c>
      <c r="IC44" s="6" t="n">
        <v>9</v>
      </c>
      <c r="ID44" s="6" t="n">
        <v>127</v>
      </c>
      <c r="IE44" s="6" t="n">
        <v>73</v>
      </c>
      <c r="IF44" s="6" t="n">
        <v>4</v>
      </c>
      <c r="IG44" s="6" t="n">
        <v>30</v>
      </c>
      <c r="IH44" s="6" t="n">
        <v>164</v>
      </c>
      <c r="II44" s="6" t="n">
        <v>132</v>
      </c>
      <c r="IJ44" s="6" t="n">
        <v>10</v>
      </c>
      <c r="IK44" s="6" t="n">
        <v>123</v>
      </c>
      <c r="IL44" s="6" t="n">
        <v>495</v>
      </c>
      <c r="IM44" s="6" t="n">
        <v>0</v>
      </c>
      <c r="IN44" s="6" t="n">
        <v>528</v>
      </c>
      <c r="IO44" s="6" t="n">
        <v>516</v>
      </c>
      <c r="IP44" s="0" t="n">
        <v>303</v>
      </c>
      <c r="IQ44" s="6" t="n">
        <v>32</v>
      </c>
      <c r="IR44" s="6" t="n">
        <v>56</v>
      </c>
      <c r="IS44" s="1" t="n">
        <v>12</v>
      </c>
      <c r="IT44" s="1" t="n">
        <v>221</v>
      </c>
      <c r="IU44" s="1" t="n">
        <v>58</v>
      </c>
      <c r="IV44" s="1" t="n">
        <v>154</v>
      </c>
      <c r="IW44" s="1" t="n">
        <v>64</v>
      </c>
      <c r="IX44" s="1" t="n">
        <v>551</v>
      </c>
      <c r="IY44" s="1" t="n">
        <v>0</v>
      </c>
      <c r="IZ44" s="5" t="s">
        <v>23</v>
      </c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</row>
    <row r="45" customFormat="false" ht="12.8" hidden="false" customHeight="false" outlineLevel="0" collapsed="false">
      <c r="A45" s="3" t="s">
        <v>24</v>
      </c>
      <c r="B45" s="6" t="n">
        <v>114</v>
      </c>
      <c r="C45" s="6" t="n">
        <v>113</v>
      </c>
      <c r="D45" s="6" t="n">
        <v>94</v>
      </c>
      <c r="E45" s="6" t="n">
        <v>3</v>
      </c>
      <c r="F45" s="6" t="n">
        <v>16</v>
      </c>
      <c r="G45" s="6" t="n">
        <v>8</v>
      </c>
      <c r="H45" s="6" t="n">
        <v>2</v>
      </c>
      <c r="I45" s="6" t="n">
        <v>20</v>
      </c>
      <c r="J45" s="6" t="n">
        <v>0</v>
      </c>
      <c r="K45" s="6" t="n">
        <v>5</v>
      </c>
      <c r="L45" s="6" t="n">
        <v>194</v>
      </c>
      <c r="M45" s="6" t="n">
        <v>0</v>
      </c>
      <c r="N45" s="6" t="n">
        <v>0</v>
      </c>
      <c r="O45" s="6" t="n">
        <v>0</v>
      </c>
      <c r="P45" s="6" t="n">
        <v>0</v>
      </c>
      <c r="Q45" s="6" t="n">
        <v>15</v>
      </c>
      <c r="R45" s="6" t="n">
        <v>3</v>
      </c>
      <c r="S45" s="6" t="n">
        <v>0</v>
      </c>
      <c r="T45" s="6" t="n">
        <v>3</v>
      </c>
      <c r="U45" s="6" t="n">
        <v>81</v>
      </c>
      <c r="V45" s="1" t="n">
        <v>14</v>
      </c>
      <c r="W45" s="1" t="n">
        <v>10</v>
      </c>
      <c r="X45" s="1" t="n">
        <v>6</v>
      </c>
      <c r="Y45" s="1" t="n">
        <v>0</v>
      </c>
      <c r="Z45" s="1" t="n">
        <v>0</v>
      </c>
      <c r="AA45" s="1" t="n">
        <v>0</v>
      </c>
      <c r="AB45" s="1" t="n">
        <v>0</v>
      </c>
      <c r="AC45" s="1" t="n">
        <v>8</v>
      </c>
      <c r="AD45" s="1" t="n">
        <v>0</v>
      </c>
      <c r="AE45" s="1" t="n">
        <v>0</v>
      </c>
      <c r="AF45" s="5" t="s">
        <v>24</v>
      </c>
      <c r="AG45" s="6" t="n">
        <v>20</v>
      </c>
      <c r="AH45" s="6" t="n">
        <v>0</v>
      </c>
      <c r="AI45" s="6" t="n">
        <v>4</v>
      </c>
      <c r="AJ45" s="6" t="n">
        <v>10</v>
      </c>
      <c r="AK45" s="6" t="n">
        <v>8</v>
      </c>
      <c r="AL45" s="6" t="n">
        <v>11</v>
      </c>
      <c r="AM45" s="6" t="n">
        <v>4</v>
      </c>
      <c r="AN45" s="6" t="n">
        <v>82</v>
      </c>
      <c r="AO45" s="6" t="n">
        <v>66</v>
      </c>
      <c r="AP45" s="6" t="n">
        <v>19</v>
      </c>
      <c r="AQ45" s="6" t="n">
        <v>0</v>
      </c>
      <c r="AR45" s="6" t="n">
        <v>5</v>
      </c>
      <c r="AS45" s="6" t="n">
        <v>18</v>
      </c>
      <c r="AT45" s="6" t="n">
        <v>10</v>
      </c>
      <c r="AU45" s="6" t="n">
        <v>11</v>
      </c>
      <c r="AV45" s="6" t="n">
        <v>14</v>
      </c>
      <c r="AW45" s="6" t="n">
        <v>2</v>
      </c>
      <c r="AX45" s="6" t="n">
        <v>25</v>
      </c>
      <c r="AY45" s="6" t="n">
        <v>1</v>
      </c>
      <c r="AZ45" s="6" t="n">
        <v>3</v>
      </c>
      <c r="BA45" s="6" t="n">
        <v>27</v>
      </c>
      <c r="BB45" s="6" t="n">
        <v>0</v>
      </c>
      <c r="BC45" s="6" t="n">
        <v>12</v>
      </c>
      <c r="BD45" s="1" t="n">
        <v>9</v>
      </c>
      <c r="BE45" s="1" t="n">
        <v>0</v>
      </c>
      <c r="BF45" s="1" t="n">
        <v>0</v>
      </c>
      <c r="BG45" s="1" t="n">
        <v>0</v>
      </c>
      <c r="BH45" s="1" t="n">
        <v>144</v>
      </c>
      <c r="BI45" s="1" t="n">
        <v>12</v>
      </c>
      <c r="BJ45" s="1" t="n">
        <v>0</v>
      </c>
      <c r="BK45" s="5" t="s">
        <v>24</v>
      </c>
      <c r="BL45" s="6" t="n">
        <v>22</v>
      </c>
      <c r="BM45" s="6" t="n">
        <v>30</v>
      </c>
      <c r="BN45" s="6" t="n">
        <v>8</v>
      </c>
      <c r="BO45" s="6" t="n">
        <v>0</v>
      </c>
      <c r="BP45" s="6" t="n">
        <v>0</v>
      </c>
      <c r="BQ45" s="6" t="n">
        <v>0</v>
      </c>
      <c r="BR45" s="6" t="n">
        <v>0</v>
      </c>
      <c r="BS45" s="6" t="n">
        <v>0</v>
      </c>
      <c r="BT45" s="6" t="n">
        <v>0</v>
      </c>
      <c r="BU45" s="6" t="n">
        <v>0</v>
      </c>
      <c r="BV45" s="6" t="n">
        <v>0</v>
      </c>
      <c r="BW45" s="6" t="n">
        <v>2</v>
      </c>
      <c r="BX45" s="6" t="n">
        <v>0</v>
      </c>
      <c r="BY45" s="6" t="n">
        <v>0</v>
      </c>
      <c r="BZ45" s="6" t="n">
        <v>0</v>
      </c>
      <c r="CA45" s="6" t="n">
        <v>0</v>
      </c>
      <c r="CB45" s="6" t="n">
        <v>0</v>
      </c>
      <c r="CC45" s="6" t="n">
        <v>0</v>
      </c>
      <c r="CD45" s="6" t="n">
        <v>0</v>
      </c>
      <c r="CE45" s="6" t="n">
        <v>0</v>
      </c>
      <c r="CF45" s="0" t="n">
        <v>0</v>
      </c>
      <c r="CG45" s="6" t="n">
        <v>32</v>
      </c>
      <c r="CH45" s="6" t="n">
        <v>0</v>
      </c>
      <c r="CI45" s="1" t="n">
        <v>0</v>
      </c>
      <c r="CJ45" s="1" t="n">
        <v>0</v>
      </c>
      <c r="CK45" s="1" t="n">
        <v>0</v>
      </c>
      <c r="CL45" s="1" t="n">
        <v>0</v>
      </c>
      <c r="CM45" s="1" t="n">
        <v>40</v>
      </c>
      <c r="CN45" s="1" t="n">
        <v>0</v>
      </c>
      <c r="CO45" s="1" t="n">
        <v>0</v>
      </c>
      <c r="CP45" s="5" t="s">
        <v>24</v>
      </c>
      <c r="CQ45" s="1"/>
      <c r="CR45" s="1"/>
      <c r="CS45" s="6" t="n">
        <v>0</v>
      </c>
      <c r="CT45" s="6" t="n">
        <v>0</v>
      </c>
      <c r="CU45" s="6" t="n">
        <v>0</v>
      </c>
      <c r="CV45" s="6" t="n">
        <v>0</v>
      </c>
      <c r="CW45" s="6" t="n">
        <v>4</v>
      </c>
      <c r="CX45" s="6" t="n">
        <v>0</v>
      </c>
      <c r="CY45" s="6" t="n">
        <v>0</v>
      </c>
      <c r="CZ45" s="0" t="n">
        <v>0</v>
      </c>
      <c r="DA45" s="6" t="n">
        <v>0</v>
      </c>
      <c r="DB45" s="6" t="n">
        <v>0</v>
      </c>
      <c r="DC45" s="1" t="n">
        <v>0</v>
      </c>
      <c r="DD45" s="1" t="n">
        <v>4</v>
      </c>
      <c r="DE45" s="1" t="n">
        <v>0</v>
      </c>
      <c r="DF45" s="1" t="n">
        <v>0</v>
      </c>
      <c r="DG45" s="1" t="n">
        <v>0</v>
      </c>
      <c r="DH45" s="1" t="n">
        <v>0</v>
      </c>
      <c r="DI45" s="1" t="n">
        <v>0</v>
      </c>
      <c r="DJ45" s="5" t="s">
        <v>24</v>
      </c>
      <c r="DK45" s="6" t="n">
        <v>0</v>
      </c>
      <c r="DL45" s="6" t="n">
        <v>0</v>
      </c>
      <c r="DM45" s="6" t="n">
        <v>0</v>
      </c>
      <c r="DN45" s="6" t="n">
        <v>0</v>
      </c>
      <c r="DO45" s="6" t="n">
        <v>0</v>
      </c>
      <c r="DP45" s="6" t="n">
        <v>0</v>
      </c>
      <c r="DQ45" s="6" t="n">
        <v>0</v>
      </c>
      <c r="DR45" s="0" t="n">
        <v>0</v>
      </c>
      <c r="DS45" s="6" t="n">
        <v>0</v>
      </c>
      <c r="DT45" s="6" t="n">
        <v>0</v>
      </c>
      <c r="DU45" s="1" t="n">
        <v>0</v>
      </c>
      <c r="DV45" s="1" t="n">
        <v>0</v>
      </c>
      <c r="DW45" s="1" t="n">
        <v>0</v>
      </c>
      <c r="DX45" s="1" t="n">
        <v>0</v>
      </c>
      <c r="DY45" s="1" t="n">
        <v>0</v>
      </c>
      <c r="DZ45" s="1" t="n">
        <v>0</v>
      </c>
      <c r="EA45" s="1" t="n">
        <v>0</v>
      </c>
      <c r="EB45" s="5" t="s">
        <v>24</v>
      </c>
      <c r="EC45" s="6" t="n">
        <v>6</v>
      </c>
      <c r="ED45" s="6" t="n">
        <v>0</v>
      </c>
      <c r="EE45" s="6" t="n">
        <v>0</v>
      </c>
      <c r="EF45" s="6" t="n">
        <v>0</v>
      </c>
      <c r="EG45" s="6" t="n">
        <v>4</v>
      </c>
      <c r="EH45" s="0" t="n">
        <v>0</v>
      </c>
      <c r="EI45" s="6" t="n">
        <v>0</v>
      </c>
      <c r="EJ45" s="6" t="n">
        <v>0</v>
      </c>
      <c r="EK45" s="1" t="n">
        <v>0</v>
      </c>
      <c r="EL45" s="1" t="n">
        <v>4</v>
      </c>
      <c r="EM45" s="1" t="n">
        <v>0</v>
      </c>
      <c r="EN45" s="1" t="n">
        <v>0</v>
      </c>
      <c r="EO45" s="1" t="n">
        <v>0</v>
      </c>
      <c r="EP45" s="1" t="n">
        <v>0</v>
      </c>
      <c r="EQ45" s="1" t="n">
        <v>0</v>
      </c>
      <c r="ER45" s="5" t="s">
        <v>24</v>
      </c>
      <c r="ES45" s="6" t="n">
        <v>0</v>
      </c>
      <c r="ET45" s="6" t="n">
        <v>17</v>
      </c>
      <c r="EU45" s="6" t="n">
        <v>4</v>
      </c>
      <c r="EV45" s="6" t="n">
        <v>0</v>
      </c>
      <c r="EW45" s="6" t="n">
        <v>0</v>
      </c>
      <c r="EX45" s="6" t="n">
        <v>19</v>
      </c>
      <c r="EY45" s="6" t="n">
        <v>68</v>
      </c>
      <c r="EZ45" s="6" t="n">
        <v>6</v>
      </c>
      <c r="FA45" s="6" t="n">
        <f aca="false">0+25</f>
        <v>25</v>
      </c>
      <c r="FB45" s="6" t="n">
        <f aca="false">0+10</f>
        <v>10</v>
      </c>
      <c r="FC45" s="6" t="n">
        <f aca="false">0+105</f>
        <v>105</v>
      </c>
      <c r="FD45" s="6" t="n">
        <f aca="false">0+146</f>
        <v>146</v>
      </c>
      <c r="FE45" s="6" t="n">
        <f aca="false">0+27</f>
        <v>27</v>
      </c>
      <c r="FF45" s="6" t="n">
        <f aca="false">78+14</f>
        <v>92</v>
      </c>
      <c r="FG45" s="6" t="n">
        <f aca="false">0+119</f>
        <v>119</v>
      </c>
      <c r="FH45" s="6" t="n">
        <f aca="false">0+403</f>
        <v>403</v>
      </c>
      <c r="FI45" s="6" t="n">
        <f aca="false">6+421</f>
        <v>427</v>
      </c>
      <c r="FJ45" s="6" t="n">
        <f aca="false">5+112</f>
        <v>117</v>
      </c>
      <c r="FK45" s="6" t="n">
        <f aca="false">34+427</f>
        <v>461</v>
      </c>
      <c r="FL45" s="6" t="n">
        <f aca="false">20+162</f>
        <v>182</v>
      </c>
      <c r="FM45" s="8" t="n">
        <f aca="false">HR45+IP45</f>
        <v>144</v>
      </c>
      <c r="FN45" s="8" t="n">
        <f aca="false">HS45+IQ45</f>
        <v>42</v>
      </c>
      <c r="FO45" s="8" t="n">
        <f aca="false">HT45+IR45</f>
        <v>159</v>
      </c>
      <c r="FP45" s="8" t="n">
        <f aca="false">HU45+IS45</f>
        <v>286</v>
      </c>
      <c r="FQ45" s="8" t="n">
        <f aca="false">HV45+IT45</f>
        <v>57</v>
      </c>
      <c r="FR45" s="8" t="n">
        <f aca="false">HW45+IU45</f>
        <v>323</v>
      </c>
      <c r="FS45" s="8" t="n">
        <f aca="false">HX45+IV45</f>
        <v>554</v>
      </c>
      <c r="FT45" s="8" t="n">
        <f aca="false">HY45+IW45</f>
        <v>806</v>
      </c>
      <c r="FU45" s="8" t="n">
        <f aca="false">HZ45+IX45</f>
        <v>772</v>
      </c>
      <c r="FV45" s="8" t="n">
        <f aca="false">IA45+IY45</f>
        <v>0</v>
      </c>
      <c r="FW45" s="5" t="s">
        <v>24</v>
      </c>
      <c r="FX45" s="6" t="n">
        <f aca="false">B45+AG45+BL45+ES45</f>
        <v>156</v>
      </c>
      <c r="FY45" s="6" t="n">
        <f aca="false">C45+AH45+BM45+ET45</f>
        <v>160</v>
      </c>
      <c r="FZ45" s="6" t="n">
        <f aca="false">D45+AI45+BN45+EU45</f>
        <v>110</v>
      </c>
      <c r="GA45" s="6" t="n">
        <f aca="false">E45+AJ45+BO45+EV45</f>
        <v>13</v>
      </c>
      <c r="GB45" s="6" t="n">
        <f aca="false">F45+AK45+BP45+EW45</f>
        <v>24</v>
      </c>
      <c r="GC45" s="6" t="n">
        <f aca="false">G45+AL45+BQ45+EX45</f>
        <v>38</v>
      </c>
      <c r="GD45" s="6" t="n">
        <f aca="false">H45+AM45+BR45+EY45</f>
        <v>74</v>
      </c>
      <c r="GE45" s="6" t="n">
        <f aca="false">I45+AN45+BS45+EZ45</f>
        <v>108</v>
      </c>
      <c r="GF45" s="6" t="n">
        <f aca="false">J45+AO45+BT45+FA45</f>
        <v>91</v>
      </c>
      <c r="GG45" s="6" t="n">
        <f aca="false">K45+AP45+BU45+FB45</f>
        <v>34</v>
      </c>
      <c r="GH45" s="6" t="n">
        <f aca="false">L45+AQ45+BV45+FC45</f>
        <v>299</v>
      </c>
      <c r="GI45" s="6" t="n">
        <f aca="false">M45+AR45+BW45+FD45</f>
        <v>153</v>
      </c>
      <c r="GJ45" s="6" t="n">
        <f aca="false">N45+AS45+BX45+FE45+CR45</f>
        <v>45</v>
      </c>
      <c r="GK45" s="6" t="n">
        <f aca="false">O45+AT45+BY45+FF45+CS45</f>
        <v>102</v>
      </c>
      <c r="GL45" s="6" t="n">
        <f aca="false">FG45+DL45+CT45+BZ45+AU45+P45</f>
        <v>130</v>
      </c>
      <c r="GM45" s="6" t="n">
        <f aca="false">FH45+DM45+CU45+CA45+AV45+Q45+EC45</f>
        <v>438</v>
      </c>
      <c r="GN45" s="6" t="n">
        <f aca="false">FI45+DN45+CV45+CB45+AW45+R45+ED45</f>
        <v>432</v>
      </c>
      <c r="GO45" s="6" t="n">
        <f aca="false">FJ45+DO45+CW45+CC45+AX45+S45+EE45</f>
        <v>146</v>
      </c>
      <c r="GP45" s="6" t="n">
        <f aca="false">FK45+DP45+CX45+CD45+AY45+T45+EF45</f>
        <v>465</v>
      </c>
      <c r="GQ45" s="6" t="n">
        <f aca="false">FL45+DQ45+CY45+CE45+AZ45+U45+EG45</f>
        <v>270</v>
      </c>
      <c r="GR45" s="10" t="n">
        <f aca="false">FM45+DR45+CZ45+CF45+BA45+V45+EH45</f>
        <v>185</v>
      </c>
      <c r="GS45" s="10" t="n">
        <f aca="false">FN45+DS45+DA45+CG45+BB45+W45+EI45</f>
        <v>84</v>
      </c>
      <c r="GT45" s="10" t="n">
        <f aca="false">FO45+DT45+DB45+CH45+BC45+X45+EJ45</f>
        <v>177</v>
      </c>
      <c r="GU45" s="10" t="n">
        <f aca="false">FP45+DU45+DC45+CI45+BD45+Y45+EK45</f>
        <v>295</v>
      </c>
      <c r="GV45" s="6" t="n">
        <f aca="false">Z45+BE45+CJ45+DD45+DV45+EL45+FQ45</f>
        <v>65</v>
      </c>
      <c r="GW45" s="6" t="n">
        <f aca="false">AA45+BF45+CK45+DE45+DW45+EM45+FR45</f>
        <v>323</v>
      </c>
      <c r="GX45" s="6" t="n">
        <f aca="false">AB45+BG45+CL45+DF45+DX45+EN45+FS45</f>
        <v>554</v>
      </c>
      <c r="GY45" s="6" t="n">
        <f aca="false">AC45+BH45+CM45+DG45+DY45+EO45+FT45</f>
        <v>998</v>
      </c>
      <c r="GZ45" s="6" t="n">
        <f aca="false">AD45+BI45+CN45+DH45+DZ45+EP45+FU45</f>
        <v>784</v>
      </c>
      <c r="HA45" s="6" t="n">
        <f aca="false">AE45+BJ45+CO45+DI45+EA45+EQ45+FV45</f>
        <v>0</v>
      </c>
      <c r="HB45" s="9" t="n">
        <f aca="false">(GZ45-GZ44)/(GZ44+0.01)*100</f>
        <v>35.1718073826313</v>
      </c>
      <c r="HC45" s="9" t="n">
        <f aca="false">(GZ45-GY45)/(GY45+0.01)*100</f>
        <v>-21.4426709151211</v>
      </c>
      <c r="HD45" s="5" t="s">
        <v>24</v>
      </c>
      <c r="HE45" s="6" t="n">
        <v>6</v>
      </c>
      <c r="HF45" s="6" t="n">
        <v>0</v>
      </c>
      <c r="HG45" s="6" t="n">
        <v>0</v>
      </c>
      <c r="HH45" s="6" t="n">
        <v>0</v>
      </c>
      <c r="HI45" s="6" t="n">
        <v>0</v>
      </c>
      <c r="HJ45" s="6" t="n">
        <v>0</v>
      </c>
      <c r="HK45" s="6" t="n">
        <v>78</v>
      </c>
      <c r="HL45" s="6" t="n">
        <v>0</v>
      </c>
      <c r="HM45" s="6" t="n">
        <v>0</v>
      </c>
      <c r="HN45" s="6" t="n">
        <v>6</v>
      </c>
      <c r="HO45" s="6" t="n">
        <v>5</v>
      </c>
      <c r="HP45" s="6" t="n">
        <v>34</v>
      </c>
      <c r="HQ45" s="6" t="n">
        <v>20</v>
      </c>
      <c r="HR45" s="0" t="n">
        <v>34</v>
      </c>
      <c r="HS45" s="6" t="n">
        <v>0</v>
      </c>
      <c r="HT45" s="6" t="n">
        <v>0</v>
      </c>
      <c r="HU45" s="1" t="n">
        <v>0</v>
      </c>
      <c r="HV45" s="1" t="n">
        <v>0</v>
      </c>
      <c r="HW45" s="1" t="n">
        <v>0</v>
      </c>
      <c r="HX45" s="1" t="n">
        <v>0</v>
      </c>
      <c r="HY45" s="1" t="n">
        <v>0</v>
      </c>
      <c r="HZ45" s="1" t="n">
        <v>4</v>
      </c>
      <c r="IA45" s="1" t="n">
        <v>0</v>
      </c>
      <c r="IB45" s="5" t="s">
        <v>24</v>
      </c>
      <c r="IC45" s="6" t="n">
        <v>6</v>
      </c>
      <c r="ID45" s="6" t="n">
        <v>25</v>
      </c>
      <c r="IE45" s="6" t="n">
        <v>10</v>
      </c>
      <c r="IF45" s="6" t="n">
        <v>105</v>
      </c>
      <c r="IG45" s="6" t="n">
        <v>146</v>
      </c>
      <c r="IH45" s="6" t="n">
        <v>27</v>
      </c>
      <c r="II45" s="6" t="n">
        <v>14</v>
      </c>
      <c r="IJ45" s="6" t="n">
        <v>119</v>
      </c>
      <c r="IK45" s="6" t="n">
        <v>403</v>
      </c>
      <c r="IL45" s="6" t="n">
        <v>421</v>
      </c>
      <c r="IM45" s="6" t="n">
        <v>112</v>
      </c>
      <c r="IN45" s="6" t="n">
        <v>427</v>
      </c>
      <c r="IO45" s="6" t="n">
        <v>162</v>
      </c>
      <c r="IP45" s="0" t="n">
        <v>110</v>
      </c>
      <c r="IQ45" s="6" t="n">
        <v>42</v>
      </c>
      <c r="IR45" s="6" t="n">
        <v>159</v>
      </c>
      <c r="IS45" s="1" t="n">
        <v>286</v>
      </c>
      <c r="IT45" s="1" t="n">
        <v>57</v>
      </c>
      <c r="IU45" s="1" t="n">
        <v>323</v>
      </c>
      <c r="IV45" s="1" t="n">
        <v>554</v>
      </c>
      <c r="IW45" s="1" t="n">
        <v>806</v>
      </c>
      <c r="IX45" s="1" t="n">
        <v>768</v>
      </c>
      <c r="IY45" s="1" t="n">
        <v>0</v>
      </c>
      <c r="IZ45" s="5" t="s">
        <v>24</v>
      </c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</row>
    <row r="46" customFormat="false" ht="12.8" hidden="false" customHeight="false" outlineLevel="0" collapsed="false">
      <c r="A46" s="3" t="s">
        <v>25</v>
      </c>
      <c r="B46" s="6" t="n">
        <v>159</v>
      </c>
      <c r="C46" s="6" t="n">
        <v>52</v>
      </c>
      <c r="D46" s="6" t="n">
        <v>25</v>
      </c>
      <c r="E46" s="6" t="n">
        <v>2</v>
      </c>
      <c r="F46" s="6" t="n">
        <v>12</v>
      </c>
      <c r="G46" s="6" t="n">
        <v>30</v>
      </c>
      <c r="H46" s="6" t="n">
        <v>33</v>
      </c>
      <c r="I46" s="6" t="n">
        <v>11</v>
      </c>
      <c r="J46" s="6" t="n">
        <v>0</v>
      </c>
      <c r="K46" s="6" t="n">
        <v>4</v>
      </c>
      <c r="L46" s="6" t="n">
        <v>12</v>
      </c>
      <c r="M46" s="6" t="n">
        <v>90</v>
      </c>
      <c r="N46" s="6" t="n">
        <v>10</v>
      </c>
      <c r="O46" s="6" t="n">
        <v>48</v>
      </c>
      <c r="P46" s="6" t="n">
        <v>16</v>
      </c>
      <c r="Q46" s="6" t="n">
        <v>22</v>
      </c>
      <c r="R46" s="6" t="n">
        <v>33</v>
      </c>
      <c r="S46" s="6" t="n">
        <v>27</v>
      </c>
      <c r="T46" s="6" t="n">
        <v>0</v>
      </c>
      <c r="U46" s="6" t="n">
        <v>3</v>
      </c>
      <c r="V46" s="1" t="n">
        <v>0</v>
      </c>
      <c r="W46" s="1" t="n">
        <v>16</v>
      </c>
      <c r="X46" s="1" t="n">
        <v>0</v>
      </c>
      <c r="Y46" s="1" t="n">
        <v>0</v>
      </c>
      <c r="Z46" s="1" t="n">
        <v>36</v>
      </c>
      <c r="AA46" s="1" t="n">
        <v>31</v>
      </c>
      <c r="AB46" s="1" t="n">
        <v>0</v>
      </c>
      <c r="AC46" s="1" t="n">
        <v>0</v>
      </c>
      <c r="AD46" s="1" t="n">
        <v>0</v>
      </c>
      <c r="AE46" s="1" t="n">
        <v>0</v>
      </c>
      <c r="AF46" s="5" t="s">
        <v>25</v>
      </c>
      <c r="AG46" s="6" t="n">
        <v>38</v>
      </c>
      <c r="AH46" s="6" t="n">
        <v>2</v>
      </c>
      <c r="AI46" s="6" t="n">
        <v>0</v>
      </c>
      <c r="AJ46" s="6" t="n">
        <v>15</v>
      </c>
      <c r="AK46" s="6" t="n">
        <v>18</v>
      </c>
      <c r="AL46" s="6" t="n">
        <v>5</v>
      </c>
      <c r="AM46" s="6" t="n">
        <v>15</v>
      </c>
      <c r="AN46" s="6" t="n">
        <v>37</v>
      </c>
      <c r="AO46" s="6" t="n">
        <v>2</v>
      </c>
      <c r="AP46" s="6" t="n">
        <v>19</v>
      </c>
      <c r="AQ46" s="6" t="n">
        <v>14</v>
      </c>
      <c r="AR46" s="6" t="n">
        <v>29</v>
      </c>
      <c r="AS46" s="6" t="n">
        <v>6</v>
      </c>
      <c r="AT46" s="6" t="n">
        <v>9</v>
      </c>
      <c r="AU46" s="6" t="n">
        <v>39</v>
      </c>
      <c r="AV46" s="6" t="n">
        <v>65</v>
      </c>
      <c r="AW46" s="6" t="n">
        <v>10</v>
      </c>
      <c r="AX46" s="6" t="n">
        <v>5</v>
      </c>
      <c r="AY46" s="6" t="n">
        <v>8</v>
      </c>
      <c r="AZ46" s="6" t="n">
        <v>6</v>
      </c>
      <c r="BA46" s="6" t="n">
        <v>83</v>
      </c>
      <c r="BB46" s="6" t="n">
        <v>0</v>
      </c>
      <c r="BC46" s="6" t="n">
        <v>24</v>
      </c>
      <c r="BD46" s="1" t="n">
        <v>12</v>
      </c>
      <c r="BE46" s="1" t="n">
        <v>0</v>
      </c>
      <c r="BF46" s="1" t="n">
        <v>0</v>
      </c>
      <c r="BG46" s="1" t="n">
        <v>0</v>
      </c>
      <c r="BH46" s="1" t="n">
        <v>3</v>
      </c>
      <c r="BI46" s="1" t="n">
        <v>0</v>
      </c>
      <c r="BJ46" s="1" t="n">
        <v>0</v>
      </c>
      <c r="BK46" s="5" t="s">
        <v>25</v>
      </c>
      <c r="BL46" s="6" t="n">
        <v>15</v>
      </c>
      <c r="BM46" s="6" t="n">
        <v>2</v>
      </c>
      <c r="BN46" s="6" t="n">
        <v>11</v>
      </c>
      <c r="BO46" s="6" t="n">
        <v>10</v>
      </c>
      <c r="BP46" s="6" t="n">
        <v>2</v>
      </c>
      <c r="BQ46" s="6" t="n">
        <v>0</v>
      </c>
      <c r="BR46" s="6" t="n">
        <v>0</v>
      </c>
      <c r="BS46" s="6" t="n">
        <v>1</v>
      </c>
      <c r="BT46" s="6" t="n">
        <v>0</v>
      </c>
      <c r="BU46" s="6" t="n">
        <v>0</v>
      </c>
      <c r="BV46" s="6" t="n">
        <v>0</v>
      </c>
      <c r="BW46" s="6" t="n">
        <v>0</v>
      </c>
      <c r="BX46" s="6" t="n">
        <v>0</v>
      </c>
      <c r="BY46" s="6" t="n">
        <v>0</v>
      </c>
      <c r="BZ46" s="6" t="n">
        <v>0</v>
      </c>
      <c r="CA46" s="6" t="n">
        <v>4</v>
      </c>
      <c r="CB46" s="6" t="n">
        <v>0</v>
      </c>
      <c r="CC46" s="6" t="n">
        <v>0</v>
      </c>
      <c r="CD46" s="6" t="n">
        <v>0</v>
      </c>
      <c r="CE46" s="6" t="n">
        <v>0</v>
      </c>
      <c r="CF46" s="0" t="n">
        <v>8</v>
      </c>
      <c r="CG46" s="6" t="n">
        <v>20</v>
      </c>
      <c r="CH46" s="6" t="n">
        <v>3</v>
      </c>
      <c r="CI46" s="1" t="n">
        <v>0</v>
      </c>
      <c r="CJ46" s="1" t="n">
        <v>0</v>
      </c>
      <c r="CK46" s="1" t="n">
        <v>0</v>
      </c>
      <c r="CL46" s="1" t="n">
        <v>0</v>
      </c>
      <c r="CM46" s="1" t="n">
        <v>0</v>
      </c>
      <c r="CN46" s="1" t="n">
        <v>0</v>
      </c>
      <c r="CO46" s="1" t="n">
        <v>0</v>
      </c>
      <c r="CP46" s="5" t="s">
        <v>25</v>
      </c>
      <c r="CQ46" s="1"/>
      <c r="CR46" s="1"/>
      <c r="CS46" s="6" t="n">
        <v>0</v>
      </c>
      <c r="CT46" s="6" t="n">
        <v>0</v>
      </c>
      <c r="CU46" s="6" t="n">
        <v>0</v>
      </c>
      <c r="CV46" s="6" t="n">
        <v>0</v>
      </c>
      <c r="CW46" s="6" t="n">
        <v>0</v>
      </c>
      <c r="CX46" s="6" t="n">
        <v>0</v>
      </c>
      <c r="CY46" s="6" t="n">
        <v>0</v>
      </c>
      <c r="CZ46" s="0" t="n">
        <v>0</v>
      </c>
      <c r="DA46" s="6" t="n">
        <v>0</v>
      </c>
      <c r="DB46" s="6" t="n">
        <v>0</v>
      </c>
      <c r="DC46" s="1" t="n">
        <v>0</v>
      </c>
      <c r="DD46" s="1" t="n">
        <v>0</v>
      </c>
      <c r="DE46" s="1" t="n">
        <v>0</v>
      </c>
      <c r="DF46" s="1" t="n">
        <v>0</v>
      </c>
      <c r="DG46" s="1" t="n">
        <v>0</v>
      </c>
      <c r="DH46" s="1" t="n">
        <v>0</v>
      </c>
      <c r="DI46" s="1" t="n">
        <v>0</v>
      </c>
      <c r="DJ46" s="5" t="s">
        <v>25</v>
      </c>
      <c r="DK46" s="6" t="n">
        <v>0</v>
      </c>
      <c r="DL46" s="6" t="n">
        <v>0</v>
      </c>
      <c r="DM46" s="6" t="n">
        <v>0</v>
      </c>
      <c r="DN46" s="6" t="n">
        <v>0</v>
      </c>
      <c r="DO46" s="6" t="n">
        <v>0</v>
      </c>
      <c r="DP46" s="6" t="n">
        <v>0</v>
      </c>
      <c r="DQ46" s="6" t="n">
        <v>0</v>
      </c>
      <c r="DR46" s="0" t="n">
        <v>0</v>
      </c>
      <c r="DS46" s="6" t="n">
        <v>0</v>
      </c>
      <c r="DT46" s="6" t="n">
        <v>0</v>
      </c>
      <c r="DU46" s="1" t="n">
        <v>0</v>
      </c>
      <c r="DV46" s="1" t="n">
        <v>0</v>
      </c>
      <c r="DW46" s="1" t="n">
        <v>0</v>
      </c>
      <c r="DX46" s="1" t="n">
        <v>0</v>
      </c>
      <c r="DY46" s="1" t="n">
        <v>0</v>
      </c>
      <c r="DZ46" s="1" t="n">
        <v>0</v>
      </c>
      <c r="EA46" s="1" t="n">
        <v>0</v>
      </c>
      <c r="EB46" s="5" t="s">
        <v>25</v>
      </c>
      <c r="EC46" s="6" t="n">
        <v>19</v>
      </c>
      <c r="ED46" s="6" t="n">
        <v>20</v>
      </c>
      <c r="EE46" s="6" t="n">
        <v>0</v>
      </c>
      <c r="EF46" s="6" t="n">
        <v>0</v>
      </c>
      <c r="EG46" s="6" t="n">
        <v>0</v>
      </c>
      <c r="EH46" s="0" t="n">
        <v>1</v>
      </c>
      <c r="EI46" s="6" t="n">
        <v>0</v>
      </c>
      <c r="EJ46" s="6" t="n">
        <v>0</v>
      </c>
      <c r="EK46" s="1" t="n">
        <v>0</v>
      </c>
      <c r="EL46" s="1" t="n">
        <v>0</v>
      </c>
      <c r="EM46" s="1" t="n">
        <v>0</v>
      </c>
      <c r="EN46" s="1" t="n">
        <v>0</v>
      </c>
      <c r="EO46" s="1" t="n">
        <v>0</v>
      </c>
      <c r="EP46" s="1" t="n">
        <v>0</v>
      </c>
      <c r="EQ46" s="1" t="n">
        <v>0</v>
      </c>
      <c r="ER46" s="5" t="s">
        <v>25</v>
      </c>
      <c r="ES46" s="6" t="n">
        <v>6</v>
      </c>
      <c r="ET46" s="6" t="n">
        <v>0</v>
      </c>
      <c r="EU46" s="6" t="n">
        <v>0</v>
      </c>
      <c r="EV46" s="6" t="n">
        <v>0</v>
      </c>
      <c r="EW46" s="6" t="n">
        <v>0</v>
      </c>
      <c r="EX46" s="6" t="n">
        <v>4</v>
      </c>
      <c r="EY46" s="6" t="n">
        <v>13</v>
      </c>
      <c r="EZ46" s="6" t="n">
        <v>0</v>
      </c>
      <c r="FA46" s="6" t="n">
        <f aca="false">0+0</f>
        <v>0</v>
      </c>
      <c r="FB46" s="6" t="n">
        <f aca="false">0+4</f>
        <v>4</v>
      </c>
      <c r="FC46" s="6" t="n">
        <f aca="false">96+8</f>
        <v>104</v>
      </c>
      <c r="FD46" s="6" t="n">
        <f aca="false">10+17</f>
        <v>27</v>
      </c>
      <c r="FE46" s="6" t="n">
        <f aca="false">2+26</f>
        <v>28</v>
      </c>
      <c r="FF46" s="6" t="n">
        <f aca="false">0+271</f>
        <v>271</v>
      </c>
      <c r="FG46" s="6" t="n">
        <f aca="false">40+376</f>
        <v>416</v>
      </c>
      <c r="FH46" s="6" t="n">
        <f aca="false">15+138</f>
        <v>153</v>
      </c>
      <c r="FI46" s="6" t="n">
        <f aca="false">158+153</f>
        <v>311</v>
      </c>
      <c r="FJ46" s="6" t="n">
        <f aca="false">2+229</f>
        <v>231</v>
      </c>
      <c r="FK46" s="6" t="n">
        <f aca="false">0+1458</f>
        <v>1458</v>
      </c>
      <c r="FL46" s="6" t="n">
        <f aca="false">0+683</f>
        <v>683</v>
      </c>
      <c r="FM46" s="8" t="n">
        <f aca="false">HR46+IP46</f>
        <v>160</v>
      </c>
      <c r="FN46" s="8" t="n">
        <f aca="false">HS46+IQ46</f>
        <v>72</v>
      </c>
      <c r="FO46" s="8" t="n">
        <f aca="false">HT46+IR46</f>
        <v>151</v>
      </c>
      <c r="FP46" s="8" t="n">
        <f aca="false">HU46+IS46</f>
        <v>48</v>
      </c>
      <c r="FQ46" s="8" t="n">
        <f aca="false">HV46+IT46</f>
        <v>156</v>
      </c>
      <c r="FR46" s="8" t="n">
        <f aca="false">HW46+IU46</f>
        <v>44</v>
      </c>
      <c r="FS46" s="8" t="n">
        <f aca="false">HX46+IV46</f>
        <v>343</v>
      </c>
      <c r="FT46" s="8" t="n">
        <f aca="false">HY46+IW46</f>
        <v>351</v>
      </c>
      <c r="FU46" s="8" t="n">
        <f aca="false">HZ46+IX46</f>
        <v>806</v>
      </c>
      <c r="FV46" s="8" t="n">
        <f aca="false">IA46+IY46</f>
        <v>0</v>
      </c>
      <c r="FW46" s="5" t="s">
        <v>25</v>
      </c>
      <c r="FX46" s="6" t="n">
        <f aca="false">B46+AG46+BL46+ES46</f>
        <v>218</v>
      </c>
      <c r="FY46" s="6" t="n">
        <f aca="false">C46+AH46+BM46+ET46</f>
        <v>56</v>
      </c>
      <c r="FZ46" s="6" t="n">
        <f aca="false">D46+AI46+BN46+EU46</f>
        <v>36</v>
      </c>
      <c r="GA46" s="6" t="n">
        <f aca="false">E46+AJ46+BO46+EV46</f>
        <v>27</v>
      </c>
      <c r="GB46" s="6" t="n">
        <f aca="false">F46+AK46+BP46+EW46</f>
        <v>32</v>
      </c>
      <c r="GC46" s="6" t="n">
        <f aca="false">G46+AL46+BQ46+EX46</f>
        <v>39</v>
      </c>
      <c r="GD46" s="6" t="n">
        <f aca="false">H46+AM46+BR46+EY46</f>
        <v>61</v>
      </c>
      <c r="GE46" s="6" t="n">
        <f aca="false">I46+AN46+BS46+EZ46</f>
        <v>49</v>
      </c>
      <c r="GF46" s="6" t="n">
        <f aca="false">J46+AO46+BT46+FA46</f>
        <v>2</v>
      </c>
      <c r="GG46" s="6" t="n">
        <f aca="false">K46+AP46+BU46+FB46</f>
        <v>27</v>
      </c>
      <c r="GH46" s="6" t="n">
        <f aca="false">L46+AQ46+BV46+FC46</f>
        <v>130</v>
      </c>
      <c r="GI46" s="6" t="n">
        <f aca="false">M46+AR46+BW46+FD46</f>
        <v>146</v>
      </c>
      <c r="GJ46" s="6" t="n">
        <f aca="false">N46+AS46+BX46+FE46+CR46</f>
        <v>44</v>
      </c>
      <c r="GK46" s="6" t="n">
        <f aca="false">O46+AT46+BY46+FF46+CS46</f>
        <v>328</v>
      </c>
      <c r="GL46" s="6" t="n">
        <f aca="false">FG46+DL46+CT46+BZ46+AU46+P46</f>
        <v>471</v>
      </c>
      <c r="GM46" s="6" t="n">
        <f aca="false">FH46+DM46+CU46+CA46+AV46+Q46+EC46</f>
        <v>263</v>
      </c>
      <c r="GN46" s="6" t="n">
        <f aca="false">FI46+DN46+CV46+CB46+AW46+R46+ED46</f>
        <v>374</v>
      </c>
      <c r="GO46" s="6" t="n">
        <f aca="false">FJ46+DO46+CW46+CC46+AX46+S46+EE46</f>
        <v>263</v>
      </c>
      <c r="GP46" s="6" t="n">
        <f aca="false">FK46+DP46+CX46+CD46+AY46+T46+EF46</f>
        <v>1466</v>
      </c>
      <c r="GQ46" s="6" t="n">
        <f aca="false">FL46+DQ46+CY46+CE46+AZ46+U46+EG46</f>
        <v>692</v>
      </c>
      <c r="GR46" s="10" t="n">
        <f aca="false">FM46+DR46+CZ46+CF46+BA46+V46+EH46</f>
        <v>252</v>
      </c>
      <c r="GS46" s="10" t="n">
        <f aca="false">FN46+DS46+DA46+CG46+BB46+W46+EI46</f>
        <v>108</v>
      </c>
      <c r="GT46" s="10" t="n">
        <f aca="false">FO46+DT46+DB46+CH46+BC46+X46+EJ46</f>
        <v>178</v>
      </c>
      <c r="GU46" s="10" t="n">
        <f aca="false">FP46+DU46+DC46+CI46+BD46+Y46+EK46</f>
        <v>60</v>
      </c>
      <c r="GV46" s="6" t="n">
        <f aca="false">Z46+BE46+CJ46+DD46+DV46+EL46+FQ46</f>
        <v>192</v>
      </c>
      <c r="GW46" s="6" t="n">
        <f aca="false">AA46+BF46+CK46+DE46+DW46+EM46+FR46</f>
        <v>75</v>
      </c>
      <c r="GX46" s="6" t="n">
        <f aca="false">AB46+BG46+CL46+DF46+DX46+EN46+FS46</f>
        <v>343</v>
      </c>
      <c r="GY46" s="6" t="n">
        <f aca="false">AC46+BH46+CM46+DG46+DY46+EO46+FT46</f>
        <v>354</v>
      </c>
      <c r="GZ46" s="6" t="n">
        <f aca="false">AD46+BI46+CN46+DH46+DZ46+EP46+FU46</f>
        <v>806</v>
      </c>
      <c r="HA46" s="6" t="n">
        <f aca="false">AE46+BJ46+CO46+DI46+EA46+EQ46+FV46</f>
        <v>0</v>
      </c>
      <c r="HB46" s="9" t="n">
        <f aca="false">(GZ46-GZ45)/(GZ45+0.01)*100</f>
        <v>2.80608665705795</v>
      </c>
      <c r="HC46" s="9" t="n">
        <f aca="false">(GZ46-GY46)/(GY46+0.01)*100</f>
        <v>127.680009039293</v>
      </c>
      <c r="HD46" s="5" t="s">
        <v>25</v>
      </c>
      <c r="HE46" s="6" t="n">
        <v>0</v>
      </c>
      <c r="HF46" s="6" t="n">
        <v>0</v>
      </c>
      <c r="HG46" s="6" t="n">
        <v>0</v>
      </c>
      <c r="HH46" s="6" t="n">
        <v>96</v>
      </c>
      <c r="HI46" s="6" t="n">
        <v>10</v>
      </c>
      <c r="HJ46" s="6" t="n">
        <v>2</v>
      </c>
      <c r="HK46" s="6" t="n">
        <v>0</v>
      </c>
      <c r="HL46" s="6" t="n">
        <v>40</v>
      </c>
      <c r="HM46" s="6" t="n">
        <v>15</v>
      </c>
      <c r="HN46" s="6" t="n">
        <v>158</v>
      </c>
      <c r="HO46" s="6" t="n">
        <v>2</v>
      </c>
      <c r="HP46" s="6" t="n">
        <v>0</v>
      </c>
      <c r="HQ46" s="6" t="n">
        <v>0</v>
      </c>
      <c r="HR46" s="0" t="n">
        <v>16</v>
      </c>
      <c r="HS46" s="6" t="n">
        <v>0</v>
      </c>
      <c r="HT46" s="6" t="n">
        <v>111</v>
      </c>
      <c r="HU46" s="1" t="n">
        <v>0</v>
      </c>
      <c r="HV46" s="1" t="n">
        <v>0</v>
      </c>
      <c r="HW46" s="1" t="n">
        <v>0</v>
      </c>
      <c r="HX46" s="1" t="n">
        <v>0</v>
      </c>
      <c r="HY46" s="1" t="n">
        <v>16</v>
      </c>
      <c r="HZ46" s="1" t="n">
        <v>77</v>
      </c>
      <c r="IA46" s="1" t="n">
        <v>0</v>
      </c>
      <c r="IB46" s="5" t="s">
        <v>25</v>
      </c>
      <c r="IC46" s="6" t="n">
        <v>0</v>
      </c>
      <c r="ID46" s="6" t="n">
        <v>0</v>
      </c>
      <c r="IE46" s="6" t="n">
        <v>4</v>
      </c>
      <c r="IF46" s="6" t="n">
        <v>8</v>
      </c>
      <c r="IG46" s="6" t="n">
        <v>17</v>
      </c>
      <c r="IH46" s="6" t="n">
        <v>26</v>
      </c>
      <c r="II46" s="6" t="n">
        <v>271</v>
      </c>
      <c r="IJ46" s="6" t="n">
        <v>376</v>
      </c>
      <c r="IK46" s="6" t="n">
        <v>138</v>
      </c>
      <c r="IL46" s="6" t="n">
        <v>153</v>
      </c>
      <c r="IM46" s="6" t="n">
        <v>229</v>
      </c>
      <c r="IN46" s="6" t="n">
        <v>1458</v>
      </c>
      <c r="IO46" s="6" t="n">
        <v>683</v>
      </c>
      <c r="IP46" s="0" t="n">
        <v>144</v>
      </c>
      <c r="IQ46" s="6" t="n">
        <v>72</v>
      </c>
      <c r="IR46" s="6" t="n">
        <v>40</v>
      </c>
      <c r="IS46" s="1" t="n">
        <v>48</v>
      </c>
      <c r="IT46" s="1" t="n">
        <v>156</v>
      </c>
      <c r="IU46" s="1" t="n">
        <v>44</v>
      </c>
      <c r="IV46" s="1" t="n">
        <v>343</v>
      </c>
      <c r="IW46" s="1" t="n">
        <v>335</v>
      </c>
      <c r="IX46" s="1" t="n">
        <v>729</v>
      </c>
      <c r="IY46" s="1" t="n">
        <v>0</v>
      </c>
      <c r="IZ46" s="5" t="s">
        <v>25</v>
      </c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</row>
    <row r="47" customFormat="false" ht="12.8" hidden="false" customHeight="false" outlineLevel="0" collapsed="false">
      <c r="A47" s="3" t="s">
        <v>26</v>
      </c>
      <c r="B47" s="6" t="n">
        <v>69</v>
      </c>
      <c r="C47" s="6" t="n">
        <v>144</v>
      </c>
      <c r="D47" s="6" t="n">
        <v>13</v>
      </c>
      <c r="E47" s="6" t="n">
        <v>41</v>
      </c>
      <c r="F47" s="6" t="n">
        <v>20</v>
      </c>
      <c r="G47" s="6" t="n">
        <v>23</v>
      </c>
      <c r="H47" s="6" t="n">
        <v>22</v>
      </c>
      <c r="I47" s="6" t="n">
        <v>27</v>
      </c>
      <c r="J47" s="6" t="n">
        <v>37</v>
      </c>
      <c r="K47" s="6" t="n">
        <v>30</v>
      </c>
      <c r="L47" s="6" t="n">
        <v>8</v>
      </c>
      <c r="M47" s="6" t="n">
        <v>8</v>
      </c>
      <c r="N47" s="6" t="n">
        <v>1</v>
      </c>
      <c r="O47" s="6" t="n">
        <v>6</v>
      </c>
      <c r="P47" s="6" t="n">
        <v>9</v>
      </c>
      <c r="Q47" s="6" t="n">
        <v>113</v>
      </c>
      <c r="R47" s="6" t="n">
        <v>8</v>
      </c>
      <c r="S47" s="6" t="n">
        <v>185</v>
      </c>
      <c r="T47" s="6" t="n">
        <v>15</v>
      </c>
      <c r="U47" s="6" t="n">
        <v>13</v>
      </c>
      <c r="V47" s="1" t="n">
        <v>0</v>
      </c>
      <c r="W47" s="1" t="n">
        <v>0</v>
      </c>
      <c r="X47" s="1" t="n">
        <v>0</v>
      </c>
      <c r="Y47" s="1" t="n">
        <v>20</v>
      </c>
      <c r="Z47" s="1" t="n">
        <v>0</v>
      </c>
      <c r="AA47" s="1" t="n">
        <v>0</v>
      </c>
      <c r="AB47" s="1" t="n">
        <v>0</v>
      </c>
      <c r="AC47" s="1" t="n">
        <v>78</v>
      </c>
      <c r="AD47" s="1" t="n">
        <v>180</v>
      </c>
      <c r="AE47" s="1" t="n">
        <v>0</v>
      </c>
      <c r="AF47" s="5" t="s">
        <v>26</v>
      </c>
      <c r="AG47" s="6" t="n">
        <v>33</v>
      </c>
      <c r="AH47" s="6" t="n">
        <v>27</v>
      </c>
      <c r="AI47" s="6" t="n">
        <v>0</v>
      </c>
      <c r="AJ47" s="6" t="n">
        <v>18</v>
      </c>
      <c r="AK47" s="6" t="n">
        <v>11</v>
      </c>
      <c r="AL47" s="6" t="n">
        <v>19</v>
      </c>
      <c r="AM47" s="6" t="n">
        <v>4</v>
      </c>
      <c r="AN47" s="6" t="n">
        <v>5</v>
      </c>
      <c r="AO47" s="6" t="n">
        <v>12</v>
      </c>
      <c r="AP47" s="6" t="n">
        <v>8</v>
      </c>
      <c r="AQ47" s="6" t="n">
        <v>8</v>
      </c>
      <c r="AR47" s="6" t="n">
        <v>3</v>
      </c>
      <c r="AS47" s="6" t="n">
        <v>24</v>
      </c>
      <c r="AT47" s="6" t="n">
        <v>1</v>
      </c>
      <c r="AU47" s="6" t="n">
        <v>14</v>
      </c>
      <c r="AV47" s="6" t="n">
        <v>263</v>
      </c>
      <c r="AW47" s="6" t="n">
        <v>3</v>
      </c>
      <c r="AX47" s="6" t="n">
        <v>8</v>
      </c>
      <c r="AY47" s="6" t="n">
        <v>40</v>
      </c>
      <c r="AZ47" s="6" t="n">
        <v>73</v>
      </c>
      <c r="BA47" s="6" t="n">
        <v>24</v>
      </c>
      <c r="BB47" s="6" t="n">
        <v>0</v>
      </c>
      <c r="BC47" s="6" t="n">
        <v>28</v>
      </c>
      <c r="BD47" s="1" t="n">
        <v>50</v>
      </c>
      <c r="BE47" s="1" t="n">
        <v>0</v>
      </c>
      <c r="BF47" s="1" t="n">
        <v>0</v>
      </c>
      <c r="BG47" s="1" t="n">
        <v>0</v>
      </c>
      <c r="BH47" s="1" t="n">
        <v>2</v>
      </c>
      <c r="BI47" s="1" t="n">
        <v>49</v>
      </c>
      <c r="BJ47" s="1" t="n">
        <v>0</v>
      </c>
      <c r="BK47" s="5" t="s">
        <v>26</v>
      </c>
      <c r="BL47" s="6" t="n">
        <v>0</v>
      </c>
      <c r="BM47" s="6" t="n">
        <v>17</v>
      </c>
      <c r="BN47" s="6" t="n">
        <v>13</v>
      </c>
      <c r="BO47" s="6" t="n">
        <v>0</v>
      </c>
      <c r="BP47" s="6" t="n">
        <v>4</v>
      </c>
      <c r="BQ47" s="6" t="n">
        <v>0</v>
      </c>
      <c r="BR47" s="6" t="n">
        <v>0</v>
      </c>
      <c r="BS47" s="6" t="n">
        <v>0</v>
      </c>
      <c r="BT47" s="6" t="n">
        <v>0</v>
      </c>
      <c r="BU47" s="6" t="n">
        <v>0</v>
      </c>
      <c r="BV47" s="6" t="n">
        <v>5</v>
      </c>
      <c r="BW47" s="6" t="n">
        <v>22</v>
      </c>
      <c r="BX47" s="6" t="n">
        <v>0</v>
      </c>
      <c r="BY47" s="6" t="n">
        <v>0</v>
      </c>
      <c r="BZ47" s="6" t="n">
        <v>0</v>
      </c>
      <c r="CA47" s="6" t="n">
        <v>0</v>
      </c>
      <c r="CB47" s="6" t="n">
        <v>0</v>
      </c>
      <c r="CC47" s="6" t="n">
        <v>0</v>
      </c>
      <c r="CD47" s="6" t="n">
        <v>0</v>
      </c>
      <c r="CE47" s="6" t="n">
        <v>0</v>
      </c>
      <c r="CF47" s="0" t="n">
        <v>73</v>
      </c>
      <c r="CG47" s="6" t="n">
        <v>0</v>
      </c>
      <c r="CH47" s="6" t="n">
        <v>4</v>
      </c>
      <c r="CI47" s="1" t="n">
        <v>0</v>
      </c>
      <c r="CJ47" s="1" t="n">
        <v>0</v>
      </c>
      <c r="CK47" s="1" t="n">
        <v>0</v>
      </c>
      <c r="CL47" s="1" t="n">
        <v>0</v>
      </c>
      <c r="CM47" s="1" t="n">
        <v>0</v>
      </c>
      <c r="CN47" s="1" t="n">
        <v>0</v>
      </c>
      <c r="CO47" s="1" t="n">
        <v>0</v>
      </c>
      <c r="CP47" s="5" t="s">
        <v>26</v>
      </c>
      <c r="CQ47" s="1"/>
      <c r="CR47" s="1"/>
      <c r="CS47" s="6" t="n">
        <v>2</v>
      </c>
      <c r="CT47" s="6" t="n">
        <v>0</v>
      </c>
      <c r="CU47" s="6" t="n">
        <v>0</v>
      </c>
      <c r="CV47" s="6" t="n">
        <v>1</v>
      </c>
      <c r="CW47" s="6" t="n">
        <v>0</v>
      </c>
      <c r="CX47" s="6" t="n">
        <v>0</v>
      </c>
      <c r="CY47" s="6" t="n">
        <v>6</v>
      </c>
      <c r="CZ47" s="0" t="n">
        <v>1</v>
      </c>
      <c r="DA47" s="6" t="n">
        <v>0</v>
      </c>
      <c r="DB47" s="6" t="n">
        <v>0</v>
      </c>
      <c r="DC47" s="1" t="n">
        <v>0</v>
      </c>
      <c r="DD47" s="1" t="n">
        <v>0</v>
      </c>
      <c r="DE47" s="1" t="n">
        <v>0</v>
      </c>
      <c r="DF47" s="1" t="n">
        <v>0</v>
      </c>
      <c r="DG47" s="1" t="n">
        <v>0</v>
      </c>
      <c r="DH47" s="1" t="n">
        <v>0</v>
      </c>
      <c r="DI47" s="1" t="n">
        <v>0</v>
      </c>
      <c r="DJ47" s="5" t="s">
        <v>26</v>
      </c>
      <c r="DK47" s="6" t="n">
        <v>0</v>
      </c>
      <c r="DL47" s="6" t="n">
        <v>0</v>
      </c>
      <c r="DM47" s="6" t="n">
        <v>0</v>
      </c>
      <c r="DN47" s="6" t="n">
        <v>0</v>
      </c>
      <c r="DO47" s="6" t="n">
        <v>0</v>
      </c>
      <c r="DP47" s="6" t="n">
        <v>0</v>
      </c>
      <c r="DQ47" s="6" t="n">
        <v>0</v>
      </c>
      <c r="DR47" s="0" t="n">
        <v>0</v>
      </c>
      <c r="DS47" s="6" t="n">
        <v>0</v>
      </c>
      <c r="DT47" s="6" t="n">
        <v>0</v>
      </c>
      <c r="DU47" s="1" t="n">
        <v>0</v>
      </c>
      <c r="DV47" s="1" t="n">
        <v>0</v>
      </c>
      <c r="DW47" s="1" t="n">
        <v>0</v>
      </c>
      <c r="DX47" s="1" t="n">
        <v>0</v>
      </c>
      <c r="DY47" s="1" t="n">
        <v>0</v>
      </c>
      <c r="DZ47" s="1" t="n">
        <v>0</v>
      </c>
      <c r="EA47" s="1" t="n">
        <v>0</v>
      </c>
      <c r="EB47" s="5" t="s">
        <v>26</v>
      </c>
      <c r="EC47" s="6" t="n">
        <v>0</v>
      </c>
      <c r="ED47" s="6" t="n">
        <v>6</v>
      </c>
      <c r="EE47" s="6" t="n">
        <v>2</v>
      </c>
      <c r="EF47" s="6" t="n">
        <v>0</v>
      </c>
      <c r="EG47" s="6" t="n">
        <v>0</v>
      </c>
      <c r="EH47" s="0" t="n">
        <v>0</v>
      </c>
      <c r="EI47" s="6" t="n">
        <v>0</v>
      </c>
      <c r="EJ47" s="6" t="n">
        <v>0</v>
      </c>
      <c r="EK47" s="1" t="n">
        <v>0</v>
      </c>
      <c r="EL47" s="1" t="n">
        <v>48</v>
      </c>
      <c r="EM47" s="1" t="n">
        <v>0</v>
      </c>
      <c r="EN47" s="1" t="n">
        <v>0</v>
      </c>
      <c r="EO47" s="1" t="n">
        <v>0</v>
      </c>
      <c r="EP47" s="1" t="n">
        <v>0</v>
      </c>
      <c r="EQ47" s="1" t="n">
        <v>0</v>
      </c>
      <c r="ER47" s="5" t="s">
        <v>26</v>
      </c>
      <c r="ES47" s="6" t="n">
        <v>17</v>
      </c>
      <c r="ET47" s="6" t="n">
        <v>2</v>
      </c>
      <c r="EU47" s="6" t="n">
        <v>2</v>
      </c>
      <c r="EV47" s="6" t="n">
        <v>0</v>
      </c>
      <c r="EW47" s="6" t="n">
        <v>0</v>
      </c>
      <c r="EX47" s="6" t="n">
        <v>14</v>
      </c>
      <c r="EY47" s="6" t="n">
        <v>20</v>
      </c>
      <c r="EZ47" s="6" t="n">
        <v>8</v>
      </c>
      <c r="FA47" s="6" t="n">
        <f aca="false">0+17</f>
        <v>17</v>
      </c>
      <c r="FB47" s="6" t="n">
        <f aca="false">0+24</f>
        <v>24</v>
      </c>
      <c r="FC47" s="6" t="n">
        <f aca="false">4+0</f>
        <v>4</v>
      </c>
      <c r="FD47" s="6" t="n">
        <f aca="false">0+60</f>
        <v>60</v>
      </c>
      <c r="FE47" s="6" t="n">
        <f aca="false">0+9</f>
        <v>9</v>
      </c>
      <c r="FF47" s="6" t="n">
        <f aca="false">0+64</f>
        <v>64</v>
      </c>
      <c r="FG47" s="6" t="n">
        <f aca="false">0+164</f>
        <v>164</v>
      </c>
      <c r="FH47" s="6" t="n">
        <f aca="false">34+52</f>
        <v>86</v>
      </c>
      <c r="FI47" s="6" t="n">
        <f aca="false">207+108</f>
        <v>315</v>
      </c>
      <c r="FJ47" s="6" t="n">
        <f aca="false">2+88</f>
        <v>90</v>
      </c>
      <c r="FK47" s="6" t="n">
        <f aca="false">15+334</f>
        <v>349</v>
      </c>
      <c r="FL47" s="6" t="n">
        <f aca="false">0+117</f>
        <v>117</v>
      </c>
      <c r="FM47" s="8" t="n">
        <f aca="false">HR47+IP47</f>
        <v>496</v>
      </c>
      <c r="FN47" s="8" t="n">
        <f aca="false">HS47+IQ47</f>
        <v>0</v>
      </c>
      <c r="FO47" s="8" t="n">
        <f aca="false">HT47+IR47</f>
        <v>17</v>
      </c>
      <c r="FP47" s="8" t="n">
        <f aca="false">HU47+IS47</f>
        <v>140</v>
      </c>
      <c r="FQ47" s="8" t="n">
        <f aca="false">HV47+IT47</f>
        <v>21</v>
      </c>
      <c r="FR47" s="8" t="n">
        <f aca="false">HW47+IU47</f>
        <v>110</v>
      </c>
      <c r="FS47" s="8" t="n">
        <f aca="false">HX47+IV47</f>
        <v>116</v>
      </c>
      <c r="FT47" s="8" t="n">
        <f aca="false">HY47+IW47</f>
        <v>1001</v>
      </c>
      <c r="FU47" s="8" t="n">
        <f aca="false">HZ47+IX47</f>
        <v>764</v>
      </c>
      <c r="FV47" s="8" t="n">
        <f aca="false">IA47+IY47</f>
        <v>0</v>
      </c>
      <c r="FW47" s="5" t="s">
        <v>26</v>
      </c>
      <c r="FX47" s="6" t="n">
        <f aca="false">B47+AG47+BL47+ES47</f>
        <v>119</v>
      </c>
      <c r="FY47" s="6" t="n">
        <f aca="false">C47+AH47+BM47+ET47</f>
        <v>190</v>
      </c>
      <c r="FZ47" s="6" t="n">
        <f aca="false">D47+AI47+BN47+EU47</f>
        <v>28</v>
      </c>
      <c r="GA47" s="6" t="n">
        <f aca="false">E47+AJ47+BO47+EV47</f>
        <v>59</v>
      </c>
      <c r="GB47" s="6" t="n">
        <f aca="false">F47+AK47+BP47+EW47</f>
        <v>35</v>
      </c>
      <c r="GC47" s="6" t="n">
        <f aca="false">G47+AL47+BQ47+EX47</f>
        <v>56</v>
      </c>
      <c r="GD47" s="6" t="n">
        <f aca="false">H47+AM47+BR47+EY47</f>
        <v>46</v>
      </c>
      <c r="GE47" s="6" t="n">
        <f aca="false">I47+AN47+BS47+EZ47</f>
        <v>40</v>
      </c>
      <c r="GF47" s="6" t="n">
        <f aca="false">J47+AO47+BT47+FA47</f>
        <v>66</v>
      </c>
      <c r="GG47" s="6" t="n">
        <f aca="false">K47+AP47+BU47+FB47</f>
        <v>62</v>
      </c>
      <c r="GH47" s="6" t="n">
        <f aca="false">L47+AQ47+BV47+FC47</f>
        <v>25</v>
      </c>
      <c r="GI47" s="6" t="n">
        <f aca="false">M47+AR47+BW47+FD47</f>
        <v>93</v>
      </c>
      <c r="GJ47" s="6" t="n">
        <f aca="false">N47+AS47+BX47+FE47+CR47</f>
        <v>34</v>
      </c>
      <c r="GK47" s="6" t="n">
        <f aca="false">O47+AT47+BY47+FF47+CS47</f>
        <v>73</v>
      </c>
      <c r="GL47" s="6" t="n">
        <f aca="false">FG47+DL47+CT47+BZ47+AU47+P47</f>
        <v>187</v>
      </c>
      <c r="GM47" s="6" t="n">
        <f aca="false">FH47+DM47+CU47+CA47+AV47+Q47+EC47</f>
        <v>462</v>
      </c>
      <c r="GN47" s="6" t="n">
        <f aca="false">FI47+DN47+CV47+CB47+AW47+R47+ED47</f>
        <v>333</v>
      </c>
      <c r="GO47" s="6" t="n">
        <f aca="false">FJ47+DO47+CW47+CC47+AX47+S47+EE47</f>
        <v>285</v>
      </c>
      <c r="GP47" s="6" t="n">
        <f aca="false">FK47+DP47+CX47+CD47+AY47+T47+EF47</f>
        <v>404</v>
      </c>
      <c r="GQ47" s="6" t="n">
        <f aca="false">FL47+DQ47+CY47+CE47+AZ47+U47+EG47</f>
        <v>209</v>
      </c>
      <c r="GR47" s="10" t="n">
        <f aca="false">FM47+DR47+CZ47+CF47+BA47+V47+EH47</f>
        <v>594</v>
      </c>
      <c r="GS47" s="10" t="n">
        <f aca="false">FN47+DS47+DA47+CG47+BB47+W47+EI47</f>
        <v>0</v>
      </c>
      <c r="GT47" s="10" t="n">
        <f aca="false">FO47+DT47+DB47+CH47+BC47+X47+EJ47</f>
        <v>49</v>
      </c>
      <c r="GU47" s="10" t="n">
        <f aca="false">FP47+DU47+DC47+CI47+BD47+Y47+EK47</f>
        <v>210</v>
      </c>
      <c r="GV47" s="6" t="n">
        <f aca="false">Z47+BE47+CJ47+DD47+DV47+EL47+FQ47</f>
        <v>69</v>
      </c>
      <c r="GW47" s="6" t="n">
        <f aca="false">AA47+BF47+CK47+DE47+DW47+EM47+FR47</f>
        <v>110</v>
      </c>
      <c r="GX47" s="6" t="n">
        <f aca="false">AB47+BG47+CL47+DF47+DX47+EN47+FS47</f>
        <v>116</v>
      </c>
      <c r="GY47" s="6" t="n">
        <f aca="false">AC47+BH47+CM47+DG47+DY47+EO47+FT47</f>
        <v>1081</v>
      </c>
      <c r="GZ47" s="6" t="n">
        <f aca="false">AD47+BI47+CN47+DH47+DZ47+EP47+FU47</f>
        <v>993</v>
      </c>
      <c r="HA47" s="6" t="n">
        <f aca="false">AE47+BJ47+CO47+DI47+EA47+EQ47+FV47</f>
        <v>0</v>
      </c>
      <c r="HB47" s="9" t="n">
        <f aca="false">(GZ47-GZ46)/(GZ46+0.01)*100</f>
        <v>23.2007047058969</v>
      </c>
      <c r="HC47" s="9" t="n">
        <f aca="false">(GZ47-GY47)/(GY47+0.01)*100</f>
        <v>-8.14053524019204</v>
      </c>
      <c r="HD47" s="5" t="s">
        <v>26</v>
      </c>
      <c r="HE47" s="6" t="n">
        <v>8</v>
      </c>
      <c r="HF47" s="6" t="n">
        <v>0</v>
      </c>
      <c r="HG47" s="6" t="n">
        <v>0</v>
      </c>
      <c r="HH47" s="6" t="n">
        <v>4</v>
      </c>
      <c r="HI47" s="6" t="n">
        <v>0</v>
      </c>
      <c r="HJ47" s="6" t="n">
        <v>0</v>
      </c>
      <c r="HK47" s="6" t="n">
        <v>0</v>
      </c>
      <c r="HL47" s="6" t="n">
        <v>0</v>
      </c>
      <c r="HM47" s="6" t="n">
        <v>34</v>
      </c>
      <c r="HN47" s="6" t="n">
        <v>207</v>
      </c>
      <c r="HO47" s="6" t="n">
        <v>2</v>
      </c>
      <c r="HP47" s="6" t="n">
        <v>15</v>
      </c>
      <c r="HQ47" s="6" t="n">
        <v>0</v>
      </c>
      <c r="HR47" s="0" t="n">
        <v>12</v>
      </c>
      <c r="HS47" s="6" t="n">
        <v>0</v>
      </c>
      <c r="HT47" s="6" t="n">
        <v>0</v>
      </c>
      <c r="HU47" s="1" t="n">
        <v>114</v>
      </c>
      <c r="HV47" s="1" t="n">
        <v>0</v>
      </c>
      <c r="HW47" s="1" t="n">
        <v>27</v>
      </c>
      <c r="HX47" s="1" t="n">
        <v>0</v>
      </c>
      <c r="HY47" s="1" t="n">
        <v>0</v>
      </c>
      <c r="HZ47" s="1" t="n">
        <v>217</v>
      </c>
      <c r="IA47" s="1" t="n">
        <v>0</v>
      </c>
      <c r="IB47" s="5" t="s">
        <v>26</v>
      </c>
      <c r="IC47" s="6" t="n">
        <v>8</v>
      </c>
      <c r="ID47" s="6" t="n">
        <v>17</v>
      </c>
      <c r="IE47" s="6" t="n">
        <v>24</v>
      </c>
      <c r="IF47" s="6" t="n">
        <v>0</v>
      </c>
      <c r="IG47" s="6" t="n">
        <v>60</v>
      </c>
      <c r="IH47" s="6" t="n">
        <v>9</v>
      </c>
      <c r="II47" s="6" t="n">
        <v>64</v>
      </c>
      <c r="IJ47" s="6" t="n">
        <v>164</v>
      </c>
      <c r="IK47" s="6" t="n">
        <v>52</v>
      </c>
      <c r="IL47" s="6" t="n">
        <v>108</v>
      </c>
      <c r="IM47" s="6" t="n">
        <v>88</v>
      </c>
      <c r="IN47" s="6" t="n">
        <v>334</v>
      </c>
      <c r="IO47" s="6" t="n">
        <v>117</v>
      </c>
      <c r="IP47" s="0" t="n">
        <v>484</v>
      </c>
      <c r="IQ47" s="6" t="n">
        <v>0</v>
      </c>
      <c r="IR47" s="6" t="n">
        <v>17</v>
      </c>
      <c r="IS47" s="1" t="n">
        <v>26</v>
      </c>
      <c r="IT47" s="1" t="n">
        <v>21</v>
      </c>
      <c r="IU47" s="1" t="n">
        <v>83</v>
      </c>
      <c r="IV47" s="1" t="n">
        <v>116</v>
      </c>
      <c r="IW47" s="1" t="n">
        <v>1001</v>
      </c>
      <c r="IX47" s="1" t="n">
        <v>547</v>
      </c>
      <c r="IY47" s="1" t="n">
        <v>0</v>
      </c>
      <c r="IZ47" s="5" t="s">
        <v>26</v>
      </c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</row>
    <row r="48" customFormat="false" ht="12.8" hidden="false" customHeight="false" outlineLevel="0" collapsed="false">
      <c r="A48" s="3" t="s">
        <v>27</v>
      </c>
      <c r="B48" s="6" t="n">
        <v>77</v>
      </c>
      <c r="C48" s="6" t="n">
        <v>85</v>
      </c>
      <c r="D48" s="6" t="n">
        <v>15</v>
      </c>
      <c r="E48" s="6" t="n">
        <v>10</v>
      </c>
      <c r="F48" s="6" t="n">
        <v>22</v>
      </c>
      <c r="G48" s="6" t="n">
        <v>43</v>
      </c>
      <c r="H48" s="6" t="n">
        <v>10</v>
      </c>
      <c r="I48" s="6" t="n">
        <v>4</v>
      </c>
      <c r="J48" s="6" t="n">
        <v>0</v>
      </c>
      <c r="K48" s="6" t="n">
        <v>20</v>
      </c>
      <c r="L48" s="6" t="n">
        <v>0</v>
      </c>
      <c r="M48" s="6" t="n">
        <v>0</v>
      </c>
      <c r="N48" s="6" t="n">
        <v>12</v>
      </c>
      <c r="O48" s="6" t="n">
        <v>12</v>
      </c>
      <c r="P48" s="6" t="n">
        <v>12</v>
      </c>
      <c r="Q48" s="6" t="n">
        <v>0</v>
      </c>
      <c r="R48" s="6" t="n">
        <v>12</v>
      </c>
      <c r="S48" s="6" t="n">
        <v>189</v>
      </c>
      <c r="T48" s="6" t="n">
        <v>112</v>
      </c>
      <c r="U48" s="6" t="n">
        <v>14</v>
      </c>
      <c r="V48" s="1" t="n">
        <v>0</v>
      </c>
      <c r="W48" s="1" t="n">
        <v>52</v>
      </c>
      <c r="X48" s="1" t="n">
        <v>0</v>
      </c>
      <c r="Y48" s="1" t="n">
        <v>0</v>
      </c>
      <c r="Z48" s="1" t="n">
        <v>0</v>
      </c>
      <c r="AA48" s="1" t="n">
        <v>0</v>
      </c>
      <c r="AB48" s="1" t="n">
        <v>24</v>
      </c>
      <c r="AC48" s="1" t="n">
        <v>24</v>
      </c>
      <c r="AD48" s="1" t="n">
        <v>0</v>
      </c>
      <c r="AE48" s="1" t="n">
        <v>0</v>
      </c>
      <c r="AF48" s="5" t="s">
        <v>27</v>
      </c>
      <c r="AG48" s="6" t="n">
        <v>18</v>
      </c>
      <c r="AH48" s="6" t="n">
        <v>6</v>
      </c>
      <c r="AI48" s="6" t="n">
        <v>9</v>
      </c>
      <c r="AJ48" s="6" t="n">
        <v>8</v>
      </c>
      <c r="AK48" s="6" t="n">
        <v>6</v>
      </c>
      <c r="AL48" s="6" t="n">
        <v>10</v>
      </c>
      <c r="AM48" s="6" t="n">
        <v>6</v>
      </c>
      <c r="AN48" s="6" t="n">
        <v>3</v>
      </c>
      <c r="AO48" s="6" t="n">
        <v>78</v>
      </c>
      <c r="AP48" s="6" t="n">
        <v>25</v>
      </c>
      <c r="AQ48" s="6" t="n">
        <v>7</v>
      </c>
      <c r="AR48" s="6" t="n">
        <v>297</v>
      </c>
      <c r="AS48" s="6" t="n">
        <v>2</v>
      </c>
      <c r="AT48" s="6" t="n">
        <v>0</v>
      </c>
      <c r="AU48" s="6" t="n">
        <v>2</v>
      </c>
      <c r="AV48" s="6" t="n">
        <v>175</v>
      </c>
      <c r="AW48" s="6" t="n">
        <v>2</v>
      </c>
      <c r="AX48" s="6" t="n">
        <v>11</v>
      </c>
      <c r="AY48" s="6" t="n">
        <v>5</v>
      </c>
      <c r="AZ48" s="6" t="n">
        <v>4</v>
      </c>
      <c r="BA48" s="6" t="n">
        <v>12</v>
      </c>
      <c r="BB48" s="6" t="n">
        <v>0</v>
      </c>
      <c r="BC48" s="6" t="n">
        <v>12</v>
      </c>
      <c r="BD48" s="1" t="n">
        <v>12</v>
      </c>
      <c r="BE48" s="1" t="n">
        <v>40</v>
      </c>
      <c r="BF48" s="1" t="n">
        <v>0</v>
      </c>
      <c r="BG48" s="1" t="n">
        <v>48</v>
      </c>
      <c r="BH48" s="1" t="n">
        <v>96</v>
      </c>
      <c r="BI48" s="1" t="n">
        <v>0</v>
      </c>
      <c r="BJ48" s="1" t="n">
        <v>0</v>
      </c>
      <c r="BK48" s="5" t="s">
        <v>27</v>
      </c>
      <c r="BL48" s="6" t="n">
        <v>8</v>
      </c>
      <c r="BM48" s="6" t="n">
        <v>0</v>
      </c>
      <c r="BN48" s="6" t="n">
        <v>4</v>
      </c>
      <c r="BO48" s="6" t="n">
        <v>0</v>
      </c>
      <c r="BP48" s="6" t="n">
        <v>0</v>
      </c>
      <c r="BQ48" s="6" t="n">
        <v>0</v>
      </c>
      <c r="BR48" s="6" t="n">
        <v>0</v>
      </c>
      <c r="BS48" s="6" t="n">
        <v>8</v>
      </c>
      <c r="BT48" s="6" t="n">
        <v>0</v>
      </c>
      <c r="BU48" s="6" t="n">
        <v>0</v>
      </c>
      <c r="BV48" s="6" t="n">
        <v>0</v>
      </c>
      <c r="BW48" s="6" t="n">
        <v>4</v>
      </c>
      <c r="BX48" s="6" t="n">
        <v>0</v>
      </c>
      <c r="BY48" s="6" t="n">
        <v>56</v>
      </c>
      <c r="BZ48" s="6" t="n">
        <v>17</v>
      </c>
      <c r="CA48" s="6" t="n">
        <v>0</v>
      </c>
      <c r="CB48" s="6" t="n">
        <v>0</v>
      </c>
      <c r="CC48" s="6" t="n">
        <v>1</v>
      </c>
      <c r="CD48" s="6" t="n">
        <v>0</v>
      </c>
      <c r="CE48" s="6" t="n">
        <v>20</v>
      </c>
      <c r="CF48" s="0" t="n">
        <v>32</v>
      </c>
      <c r="CG48" s="6" t="n">
        <v>0</v>
      </c>
      <c r="CH48" s="6" t="n">
        <v>4</v>
      </c>
      <c r="CI48" s="1" t="n">
        <v>48</v>
      </c>
      <c r="CJ48" s="1" t="n">
        <v>0</v>
      </c>
      <c r="CK48" s="1" t="n">
        <v>0</v>
      </c>
      <c r="CL48" s="1" t="n">
        <v>0</v>
      </c>
      <c r="CM48" s="1" t="n">
        <v>0</v>
      </c>
      <c r="CN48" s="1" t="n">
        <v>0</v>
      </c>
      <c r="CO48" s="1" t="n">
        <v>0</v>
      </c>
      <c r="CP48" s="5" t="s">
        <v>27</v>
      </c>
      <c r="CQ48" s="1"/>
      <c r="CR48" s="1"/>
      <c r="CS48" s="6" t="n">
        <v>0</v>
      </c>
      <c r="CT48" s="6" t="n">
        <v>0</v>
      </c>
      <c r="CU48" s="6" t="n">
        <v>1</v>
      </c>
      <c r="CV48" s="6" t="n">
        <v>7</v>
      </c>
      <c r="CW48" s="6" t="n">
        <v>0</v>
      </c>
      <c r="CX48" s="6" t="n">
        <v>0</v>
      </c>
      <c r="CY48" s="6" t="n">
        <v>0</v>
      </c>
      <c r="CZ48" s="0" t="n">
        <v>0</v>
      </c>
      <c r="DA48" s="6" t="n">
        <v>0</v>
      </c>
      <c r="DB48" s="6" t="n">
        <v>0</v>
      </c>
      <c r="DC48" s="1" t="n">
        <v>0</v>
      </c>
      <c r="DD48" s="1" t="n">
        <v>0</v>
      </c>
      <c r="DE48" s="1" t="n">
        <v>0</v>
      </c>
      <c r="DF48" s="1" t="n">
        <v>0</v>
      </c>
      <c r="DG48" s="1" t="n">
        <v>0</v>
      </c>
      <c r="DH48" s="1" t="n">
        <v>0</v>
      </c>
      <c r="DI48" s="1" t="n">
        <v>0</v>
      </c>
      <c r="DJ48" s="5" t="s">
        <v>27</v>
      </c>
      <c r="DK48" s="6" t="n">
        <v>0</v>
      </c>
      <c r="DL48" s="6" t="n">
        <v>0</v>
      </c>
      <c r="DM48" s="6" t="n">
        <v>4</v>
      </c>
      <c r="DN48" s="6" t="n">
        <v>0</v>
      </c>
      <c r="DO48" s="6" t="n">
        <v>0</v>
      </c>
      <c r="DP48" s="6" t="n">
        <v>0</v>
      </c>
      <c r="DQ48" s="6" t="n">
        <v>0</v>
      </c>
      <c r="DR48" s="0" t="n">
        <v>0</v>
      </c>
      <c r="DS48" s="6" t="n">
        <v>0</v>
      </c>
      <c r="DT48" s="6" t="n">
        <v>0</v>
      </c>
      <c r="DU48" s="1" t="n">
        <v>0</v>
      </c>
      <c r="DV48" s="1" t="n">
        <v>0</v>
      </c>
      <c r="DW48" s="1" t="n">
        <v>0</v>
      </c>
      <c r="DX48" s="1" t="n">
        <v>0</v>
      </c>
      <c r="DY48" s="1" t="n">
        <v>0</v>
      </c>
      <c r="DZ48" s="1" t="n">
        <v>0</v>
      </c>
      <c r="EA48" s="1" t="n">
        <v>0</v>
      </c>
      <c r="EB48" s="5" t="s">
        <v>27</v>
      </c>
      <c r="EC48" s="6" t="n">
        <v>16</v>
      </c>
      <c r="ED48" s="6" t="n">
        <v>0</v>
      </c>
      <c r="EE48" s="6" t="n">
        <v>0</v>
      </c>
      <c r="EF48" s="6" t="n">
        <v>0</v>
      </c>
      <c r="EG48" s="6" t="n">
        <v>0</v>
      </c>
      <c r="EH48" s="0" t="n">
        <v>6</v>
      </c>
      <c r="EI48" s="6" t="n">
        <v>0</v>
      </c>
      <c r="EJ48" s="6" t="n">
        <v>0</v>
      </c>
      <c r="EK48" s="1" t="n">
        <v>0</v>
      </c>
      <c r="EL48" s="1" t="n">
        <v>0</v>
      </c>
      <c r="EM48" s="1" t="n">
        <v>0</v>
      </c>
      <c r="EN48" s="1" t="n">
        <v>0</v>
      </c>
      <c r="EO48" s="1" t="n">
        <v>0</v>
      </c>
      <c r="EP48" s="1" t="n">
        <v>0</v>
      </c>
      <c r="EQ48" s="1" t="n">
        <v>0</v>
      </c>
      <c r="ER48" s="5" t="s">
        <v>27</v>
      </c>
      <c r="ES48" s="6" t="n">
        <v>42</v>
      </c>
      <c r="ET48" s="6" t="n">
        <v>84</v>
      </c>
      <c r="EU48" s="6" t="n">
        <v>8</v>
      </c>
      <c r="EV48" s="6" t="n">
        <v>0</v>
      </c>
      <c r="EW48" s="6" t="n">
        <v>20</v>
      </c>
      <c r="EX48" s="6" t="n">
        <v>0</v>
      </c>
      <c r="EY48" s="6" t="n">
        <v>0</v>
      </c>
      <c r="EZ48" s="6" t="n">
        <v>75</v>
      </c>
      <c r="FA48" s="6" t="n">
        <f aca="false">0+32</f>
        <v>32</v>
      </c>
      <c r="FB48" s="6" t="n">
        <f aca="false">0+5</f>
        <v>5</v>
      </c>
      <c r="FC48" s="6" t="n">
        <f aca="false">0+4</f>
        <v>4</v>
      </c>
      <c r="FD48" s="6" t="n">
        <f aca="false">74+24</f>
        <v>98</v>
      </c>
      <c r="FE48" s="6" t="n">
        <f aca="false">19+2</f>
        <v>21</v>
      </c>
      <c r="FF48" s="6" t="n">
        <f aca="false">2+159</f>
        <v>161</v>
      </c>
      <c r="FG48" s="6" t="n">
        <f aca="false">0+113</f>
        <v>113</v>
      </c>
      <c r="FH48" s="6" t="n">
        <f aca="false">48+73</f>
        <v>121</v>
      </c>
      <c r="FI48" s="6" t="n">
        <f aca="false">0+103</f>
        <v>103</v>
      </c>
      <c r="FJ48" s="6" t="n">
        <f aca="false">140+176</f>
        <v>316</v>
      </c>
      <c r="FK48" s="6" t="n">
        <f aca="false">4+359</f>
        <v>363</v>
      </c>
      <c r="FL48" s="6" t="n">
        <f aca="false">54+443</f>
        <v>497</v>
      </c>
      <c r="FM48" s="8" t="n">
        <f aca="false">HR48+IP48</f>
        <v>43</v>
      </c>
      <c r="FN48" s="8" t="n">
        <f aca="false">HS48+IQ48</f>
        <v>149</v>
      </c>
      <c r="FO48" s="8" t="n">
        <f aca="false">HT48+IR48</f>
        <v>7</v>
      </c>
      <c r="FP48" s="8" t="n">
        <f aca="false">HU48+IS48</f>
        <v>154</v>
      </c>
      <c r="FQ48" s="8" t="n">
        <f aca="false">HV48+IT48</f>
        <v>149</v>
      </c>
      <c r="FR48" s="8" t="n">
        <f aca="false">HW48+IU48</f>
        <v>34</v>
      </c>
      <c r="FS48" s="8" t="n">
        <f aca="false">HX48+IV48</f>
        <v>2</v>
      </c>
      <c r="FT48" s="8" t="n">
        <f aca="false">HY48+IW48</f>
        <v>156</v>
      </c>
      <c r="FU48" s="8" t="n">
        <f aca="false">HZ48+IX48</f>
        <v>436</v>
      </c>
      <c r="FV48" s="8" t="n">
        <f aca="false">IA48+IY48</f>
        <v>0</v>
      </c>
      <c r="FW48" s="5" t="s">
        <v>27</v>
      </c>
      <c r="FX48" s="6" t="n">
        <f aca="false">B48+AG48+BL48+ES48</f>
        <v>145</v>
      </c>
      <c r="FY48" s="6" t="n">
        <f aca="false">C48+AH48+BM48+ET48</f>
        <v>175</v>
      </c>
      <c r="FZ48" s="6" t="n">
        <f aca="false">D48+AI48+BN48+EU48</f>
        <v>36</v>
      </c>
      <c r="GA48" s="6" t="n">
        <f aca="false">E48+AJ48+BO48+EV48</f>
        <v>18</v>
      </c>
      <c r="GB48" s="6" t="n">
        <f aca="false">F48+AK48+BP48+EW48</f>
        <v>48</v>
      </c>
      <c r="GC48" s="6" t="n">
        <f aca="false">G48+AL48+BQ48+EX48</f>
        <v>53</v>
      </c>
      <c r="GD48" s="6" t="n">
        <f aca="false">H48+AM48+BR48+EY48</f>
        <v>16</v>
      </c>
      <c r="GE48" s="6" t="n">
        <f aca="false">I48+AN48+BS48+EZ48</f>
        <v>90</v>
      </c>
      <c r="GF48" s="6" t="n">
        <f aca="false">J48+AO48+BT48+FA48</f>
        <v>110</v>
      </c>
      <c r="GG48" s="6" t="n">
        <f aca="false">K48+AP48+BU48+FB48</f>
        <v>50</v>
      </c>
      <c r="GH48" s="6" t="n">
        <f aca="false">L48+AQ48+BV48+FC48</f>
        <v>11</v>
      </c>
      <c r="GI48" s="6" t="n">
        <f aca="false">M48+AR48+BW48+FD48</f>
        <v>399</v>
      </c>
      <c r="GJ48" s="6" t="n">
        <f aca="false">N48+AS48+BX48+FE48+CR48</f>
        <v>35</v>
      </c>
      <c r="GK48" s="6" t="n">
        <f aca="false">O48+AT48+BY48+FF48+CS48</f>
        <v>229</v>
      </c>
      <c r="GL48" s="6" t="n">
        <f aca="false">FG48+DL48+CT48+BZ48+AU48+P48</f>
        <v>144</v>
      </c>
      <c r="GM48" s="6" t="n">
        <f aca="false">FH48+DM48+CU48+CA48+AV48+Q48+EC48</f>
        <v>317</v>
      </c>
      <c r="GN48" s="6" t="n">
        <f aca="false">FI48+DN48+CV48+CB48+AW48+R48+ED48</f>
        <v>124</v>
      </c>
      <c r="GO48" s="6" t="n">
        <f aca="false">FJ48+DO48+CW48+CC48+AX48+S48+EE48</f>
        <v>517</v>
      </c>
      <c r="GP48" s="6" t="n">
        <f aca="false">FK48+DP48+CX48+CD48+AY48+T48+EF48</f>
        <v>480</v>
      </c>
      <c r="GQ48" s="6" t="n">
        <f aca="false">FL48+DQ48+CY48+CE48+AZ48+U48+EG48</f>
        <v>535</v>
      </c>
      <c r="GR48" s="10" t="n">
        <f aca="false">FM48+DR48+CZ48+CF48+BA48+V48+EH48</f>
        <v>93</v>
      </c>
      <c r="GS48" s="10" t="n">
        <f aca="false">FN48+DS48+DA48+CG48+BB48+W48+EI48</f>
        <v>201</v>
      </c>
      <c r="GT48" s="10" t="n">
        <f aca="false">FO48+DT48+DB48+CH48+BC48+X48+EJ48</f>
        <v>23</v>
      </c>
      <c r="GU48" s="10" t="n">
        <f aca="false">FP48+DU48+DC48+CI48+BD48+Y48+EK48</f>
        <v>214</v>
      </c>
      <c r="GV48" s="6" t="n">
        <f aca="false">Z48+BE48+CJ48+DD48+DV48+EL48+FQ48</f>
        <v>189</v>
      </c>
      <c r="GW48" s="6" t="n">
        <f aca="false">AA48+BF48+CK48+DE48+DW48+EM48+FR48</f>
        <v>34</v>
      </c>
      <c r="GX48" s="6" t="n">
        <f aca="false">AB48+BG48+CL48+DF48+DX48+EN48+FS48</f>
        <v>74</v>
      </c>
      <c r="GY48" s="6" t="n">
        <f aca="false">AC48+BH48+CM48+DG48+DY48+EO48+FT48</f>
        <v>276</v>
      </c>
      <c r="GZ48" s="6" t="n">
        <f aca="false">AD48+BI48+CN48+DH48+DZ48+EP48+FU48</f>
        <v>436</v>
      </c>
      <c r="HA48" s="6" t="n">
        <f aca="false">AE48+BJ48+CO48+DI48+EA48+EQ48+FV48</f>
        <v>0</v>
      </c>
      <c r="HB48" s="9" t="n">
        <f aca="false">(GZ48-GZ47)/(GZ47+0.01)*100</f>
        <v>-56.0920836648171</v>
      </c>
      <c r="HC48" s="9" t="n">
        <f aca="false">(GZ48-GY48)/(GY48+0.01)*100</f>
        <v>57.9689141697765</v>
      </c>
      <c r="HD48" s="5" t="s">
        <v>27</v>
      </c>
      <c r="HE48" s="6" t="n">
        <v>75</v>
      </c>
      <c r="HF48" s="6" t="n">
        <v>0</v>
      </c>
      <c r="HG48" s="6" t="n">
        <v>0</v>
      </c>
      <c r="HH48" s="6" t="n">
        <v>0</v>
      </c>
      <c r="HI48" s="6" t="n">
        <v>74</v>
      </c>
      <c r="HJ48" s="6" t="n">
        <v>19</v>
      </c>
      <c r="HK48" s="6" t="n">
        <v>2</v>
      </c>
      <c r="HL48" s="6" t="n">
        <v>0</v>
      </c>
      <c r="HM48" s="6" t="n">
        <v>48</v>
      </c>
      <c r="HN48" s="6" t="n">
        <v>0</v>
      </c>
      <c r="HO48" s="6" t="n">
        <v>140</v>
      </c>
      <c r="HP48" s="6" t="n">
        <v>4</v>
      </c>
      <c r="HQ48" s="6" t="n">
        <v>54</v>
      </c>
      <c r="HR48" s="0" t="n">
        <v>2</v>
      </c>
      <c r="HS48" s="6" t="n">
        <v>53</v>
      </c>
      <c r="HT48" s="6" t="n">
        <v>0</v>
      </c>
      <c r="HU48" s="1" t="n">
        <v>0</v>
      </c>
      <c r="HV48" s="1" t="n">
        <v>0</v>
      </c>
      <c r="HW48" s="1" t="n">
        <v>0</v>
      </c>
      <c r="HX48" s="1" t="n">
        <v>0</v>
      </c>
      <c r="HY48" s="1" t="n">
        <v>41</v>
      </c>
      <c r="HZ48" s="1" t="n">
        <v>0</v>
      </c>
      <c r="IA48" s="1" t="n">
        <v>0</v>
      </c>
      <c r="IB48" s="5" t="s">
        <v>27</v>
      </c>
      <c r="IC48" s="6" t="n">
        <v>75</v>
      </c>
      <c r="ID48" s="6" t="n">
        <v>32</v>
      </c>
      <c r="IE48" s="6" t="n">
        <v>5</v>
      </c>
      <c r="IF48" s="6" t="n">
        <v>4</v>
      </c>
      <c r="IG48" s="6" t="n">
        <v>24</v>
      </c>
      <c r="IH48" s="6" t="n">
        <v>2</v>
      </c>
      <c r="II48" s="6" t="n">
        <v>159</v>
      </c>
      <c r="IJ48" s="6" t="n">
        <v>113</v>
      </c>
      <c r="IK48" s="6" t="n">
        <v>73</v>
      </c>
      <c r="IL48" s="6" t="n">
        <v>103</v>
      </c>
      <c r="IM48" s="6" t="n">
        <v>176</v>
      </c>
      <c r="IN48" s="6" t="n">
        <v>359</v>
      </c>
      <c r="IO48" s="6" t="n">
        <v>443</v>
      </c>
      <c r="IP48" s="0" t="n">
        <v>41</v>
      </c>
      <c r="IQ48" s="6" t="n">
        <v>96</v>
      </c>
      <c r="IR48" s="6" t="n">
        <v>7</v>
      </c>
      <c r="IS48" s="1" t="n">
        <v>154</v>
      </c>
      <c r="IT48" s="1" t="n">
        <v>149</v>
      </c>
      <c r="IU48" s="1" t="n">
        <v>34</v>
      </c>
      <c r="IV48" s="1" t="n">
        <v>2</v>
      </c>
      <c r="IW48" s="1" t="n">
        <v>115</v>
      </c>
      <c r="IX48" s="1" t="n">
        <v>436</v>
      </c>
      <c r="IY48" s="1" t="n">
        <v>0</v>
      </c>
      <c r="IZ48" s="5" t="s">
        <v>27</v>
      </c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</row>
    <row r="49" customFormat="false" ht="12.8" hidden="false" customHeight="false" outlineLevel="0" collapsed="false">
      <c r="A49" s="3" t="s">
        <v>28</v>
      </c>
      <c r="B49" s="6" t="n">
        <v>159</v>
      </c>
      <c r="C49" s="6" t="n">
        <v>192</v>
      </c>
      <c r="D49" s="6" t="n">
        <v>196</v>
      </c>
      <c r="E49" s="6" t="n">
        <v>16</v>
      </c>
      <c r="F49" s="6" t="n">
        <v>0</v>
      </c>
      <c r="G49" s="6" t="n">
        <v>42</v>
      </c>
      <c r="H49" s="6" t="n">
        <v>3</v>
      </c>
      <c r="I49" s="6" t="n">
        <v>3</v>
      </c>
      <c r="J49" s="6" t="n">
        <v>0</v>
      </c>
      <c r="K49" s="6" t="n">
        <v>0</v>
      </c>
      <c r="L49" s="6" t="n">
        <v>0</v>
      </c>
      <c r="M49" s="6" t="n">
        <v>10</v>
      </c>
      <c r="N49" s="6" t="n">
        <v>94</v>
      </c>
      <c r="O49" s="6" t="n">
        <v>3</v>
      </c>
      <c r="P49" s="6" t="n">
        <v>0</v>
      </c>
      <c r="Q49" s="6" t="n">
        <v>29</v>
      </c>
      <c r="R49" s="6" t="n">
        <v>3</v>
      </c>
      <c r="S49" s="6" t="n">
        <v>158</v>
      </c>
      <c r="T49" s="6" t="n">
        <v>0</v>
      </c>
      <c r="U49" s="6" t="n">
        <v>5</v>
      </c>
      <c r="V49" s="1" t="n">
        <v>16</v>
      </c>
      <c r="W49" s="1" t="n">
        <v>1</v>
      </c>
      <c r="X49" s="1" t="n">
        <v>36</v>
      </c>
      <c r="Y49" s="1" t="n">
        <v>0</v>
      </c>
      <c r="Z49" s="1" t="n">
        <v>0</v>
      </c>
      <c r="AA49" s="1" t="n">
        <v>0</v>
      </c>
      <c r="AB49" s="1" t="n">
        <v>184</v>
      </c>
      <c r="AC49" s="1" t="n">
        <v>0</v>
      </c>
      <c r="AD49" s="1" t="n">
        <v>0</v>
      </c>
      <c r="AE49" s="1" t="n">
        <v>0</v>
      </c>
      <c r="AF49" s="5" t="s">
        <v>28</v>
      </c>
      <c r="AG49" s="6" t="n">
        <v>40</v>
      </c>
      <c r="AH49" s="6" t="n">
        <v>14</v>
      </c>
      <c r="AI49" s="6" t="n">
        <v>2</v>
      </c>
      <c r="AJ49" s="6" t="n">
        <v>4</v>
      </c>
      <c r="AK49" s="6" t="n">
        <v>6</v>
      </c>
      <c r="AL49" s="6" t="n">
        <v>17</v>
      </c>
      <c r="AM49" s="6" t="n">
        <v>10</v>
      </c>
      <c r="AN49" s="6" t="n">
        <v>8</v>
      </c>
      <c r="AO49" s="6" t="n">
        <v>174</v>
      </c>
      <c r="AP49" s="6" t="n">
        <v>10</v>
      </c>
      <c r="AQ49" s="6" t="n">
        <v>23</v>
      </c>
      <c r="AR49" s="6" t="n">
        <v>6</v>
      </c>
      <c r="AS49" s="6" t="n">
        <v>0</v>
      </c>
      <c r="AT49" s="6" t="n">
        <v>170</v>
      </c>
      <c r="AU49" s="6" t="n">
        <v>24</v>
      </c>
      <c r="AV49" s="6" t="n">
        <v>2</v>
      </c>
      <c r="AW49" s="6" t="n">
        <v>10</v>
      </c>
      <c r="AX49" s="6" t="n">
        <v>115</v>
      </c>
      <c r="AY49" s="6" t="n">
        <v>0</v>
      </c>
      <c r="AZ49" s="6" t="n">
        <v>1</v>
      </c>
      <c r="BA49" s="6" t="n">
        <v>24</v>
      </c>
      <c r="BB49" s="6" t="n">
        <v>24</v>
      </c>
      <c r="BC49" s="6" t="n">
        <v>0</v>
      </c>
      <c r="BD49" s="1" t="n">
        <v>4</v>
      </c>
      <c r="BE49" s="1" t="n">
        <v>0</v>
      </c>
      <c r="BF49" s="1" t="n">
        <v>0</v>
      </c>
      <c r="BG49" s="1" t="n">
        <v>0</v>
      </c>
      <c r="BH49" s="1" t="n">
        <v>112</v>
      </c>
      <c r="BI49" s="1" t="n">
        <v>62</v>
      </c>
      <c r="BJ49" s="1" t="n">
        <v>0</v>
      </c>
      <c r="BK49" s="5" t="s">
        <v>28</v>
      </c>
      <c r="BL49" s="6" t="n">
        <v>15</v>
      </c>
      <c r="BM49" s="6" t="n">
        <v>27</v>
      </c>
      <c r="BN49" s="6" t="n">
        <v>49</v>
      </c>
      <c r="BO49" s="6" t="n">
        <v>4</v>
      </c>
      <c r="BP49" s="6" t="n">
        <v>0</v>
      </c>
      <c r="BQ49" s="6" t="n">
        <v>0</v>
      </c>
      <c r="BR49" s="6" t="n">
        <v>0</v>
      </c>
      <c r="BS49" s="6" t="n">
        <v>0</v>
      </c>
      <c r="BT49" s="6" t="n">
        <v>0</v>
      </c>
      <c r="BU49" s="6" t="n">
        <v>2</v>
      </c>
      <c r="BV49" s="6" t="n">
        <v>4</v>
      </c>
      <c r="BW49" s="6" t="n">
        <v>0</v>
      </c>
      <c r="BX49" s="6" t="n">
        <v>0</v>
      </c>
      <c r="BY49" s="6" t="n">
        <v>0</v>
      </c>
      <c r="BZ49" s="6" t="n">
        <v>0</v>
      </c>
      <c r="CA49" s="6" t="n">
        <v>0</v>
      </c>
      <c r="CB49" s="6" t="n">
        <v>0</v>
      </c>
      <c r="CC49" s="6" t="n">
        <v>4</v>
      </c>
      <c r="CD49" s="6" t="n">
        <v>0</v>
      </c>
      <c r="CE49" s="6" t="n">
        <v>3</v>
      </c>
      <c r="CF49" s="0" t="n">
        <v>8</v>
      </c>
      <c r="CG49" s="6" t="n">
        <v>9</v>
      </c>
      <c r="CH49" s="6" t="n">
        <v>0</v>
      </c>
      <c r="CI49" s="1" t="n">
        <v>0</v>
      </c>
      <c r="CJ49" s="1" t="n">
        <v>0</v>
      </c>
      <c r="CK49" s="1" t="n">
        <v>0</v>
      </c>
      <c r="CL49" s="1" t="n">
        <v>0</v>
      </c>
      <c r="CM49" s="1" t="n">
        <v>0</v>
      </c>
      <c r="CN49" s="1" t="n">
        <v>0</v>
      </c>
      <c r="CO49" s="1" t="n">
        <v>0</v>
      </c>
      <c r="CP49" s="5" t="s">
        <v>28</v>
      </c>
      <c r="CQ49" s="1"/>
      <c r="CR49" s="6" t="n">
        <v>0</v>
      </c>
      <c r="CS49" s="6" t="n">
        <v>0</v>
      </c>
      <c r="CT49" s="6" t="n">
        <v>0</v>
      </c>
      <c r="CU49" s="6" t="n">
        <v>0</v>
      </c>
      <c r="CV49" s="6" t="n">
        <v>0</v>
      </c>
      <c r="CW49" s="6" t="n">
        <v>0</v>
      </c>
      <c r="CX49" s="6" t="n">
        <v>0</v>
      </c>
      <c r="CY49" s="6" t="n">
        <v>0</v>
      </c>
      <c r="CZ49" s="0" t="n">
        <v>0</v>
      </c>
      <c r="DA49" s="6" t="n">
        <v>4</v>
      </c>
      <c r="DB49" s="6" t="n">
        <v>0</v>
      </c>
      <c r="DC49" s="1" t="n">
        <v>0</v>
      </c>
      <c r="DD49" s="1" t="n">
        <v>0</v>
      </c>
      <c r="DE49" s="1" t="n">
        <v>0</v>
      </c>
      <c r="DF49" s="1" t="n">
        <v>0</v>
      </c>
      <c r="DG49" s="1" t="n">
        <v>0</v>
      </c>
      <c r="DH49" s="1" t="n">
        <v>0</v>
      </c>
      <c r="DI49" s="1" t="n">
        <v>0</v>
      </c>
      <c r="DJ49" s="5" t="s">
        <v>28</v>
      </c>
      <c r="DK49" s="6" t="n">
        <v>0</v>
      </c>
      <c r="DL49" s="6" t="n">
        <v>0</v>
      </c>
      <c r="DM49" s="6" t="n">
        <v>0</v>
      </c>
      <c r="DN49" s="6" t="n">
        <v>0</v>
      </c>
      <c r="DO49" s="6" t="n">
        <v>0</v>
      </c>
      <c r="DP49" s="6" t="n">
        <v>0</v>
      </c>
      <c r="DQ49" s="6" t="n">
        <v>4</v>
      </c>
      <c r="DR49" s="0" t="n">
        <v>0</v>
      </c>
      <c r="DS49" s="6" t="n">
        <v>0</v>
      </c>
      <c r="DT49" s="6" t="n">
        <v>0</v>
      </c>
      <c r="DU49" s="1" t="n">
        <v>0</v>
      </c>
      <c r="DV49" s="1" t="n">
        <v>0</v>
      </c>
      <c r="DW49" s="1" t="n">
        <v>0</v>
      </c>
      <c r="DX49" s="1" t="n">
        <v>0</v>
      </c>
      <c r="DY49" s="1" t="n">
        <v>0</v>
      </c>
      <c r="DZ49" s="1" t="n">
        <v>0</v>
      </c>
      <c r="EA49" s="1" t="n">
        <v>0</v>
      </c>
      <c r="EB49" s="5" t="s">
        <v>28</v>
      </c>
      <c r="EC49" s="6" t="n">
        <v>0</v>
      </c>
      <c r="ED49" s="6" t="n">
        <v>0</v>
      </c>
      <c r="EE49" s="6" t="n">
        <v>6</v>
      </c>
      <c r="EF49" s="6" t="n">
        <v>0</v>
      </c>
      <c r="EG49" s="6" t="n">
        <v>4</v>
      </c>
      <c r="EH49" s="0" t="n">
        <v>2</v>
      </c>
      <c r="EI49" s="6" t="n">
        <v>0</v>
      </c>
      <c r="EJ49" s="6" t="n">
        <v>0</v>
      </c>
      <c r="EK49" s="1" t="n">
        <v>0</v>
      </c>
      <c r="EL49" s="1" t="n">
        <v>0</v>
      </c>
      <c r="EM49" s="1" t="n">
        <v>0</v>
      </c>
      <c r="EN49" s="1" t="n">
        <v>0</v>
      </c>
      <c r="EO49" s="1" t="n">
        <v>0</v>
      </c>
      <c r="EP49" s="1" t="n">
        <v>0</v>
      </c>
      <c r="EQ49" s="1" t="n">
        <v>0</v>
      </c>
      <c r="ER49" s="5" t="s">
        <v>28</v>
      </c>
      <c r="ES49" s="6" t="n">
        <v>22</v>
      </c>
      <c r="ET49" s="6" t="n">
        <v>138</v>
      </c>
      <c r="EU49" s="6" t="n">
        <v>0</v>
      </c>
      <c r="EV49" s="6" t="n">
        <v>0</v>
      </c>
      <c r="EW49" s="6" t="n">
        <v>15</v>
      </c>
      <c r="EX49" s="6" t="n">
        <v>49</v>
      </c>
      <c r="EY49" s="6" t="n">
        <v>10</v>
      </c>
      <c r="EZ49" s="6" t="n">
        <v>79</v>
      </c>
      <c r="FA49" s="6" t="n">
        <f aca="false">0+8</f>
        <v>8</v>
      </c>
      <c r="FB49" s="6" t="n">
        <f aca="false">0+17</f>
        <v>17</v>
      </c>
      <c r="FC49" s="6" t="n">
        <f aca="false">0+9</f>
        <v>9</v>
      </c>
      <c r="FD49" s="6" t="n">
        <f aca="false">14+2048</f>
        <v>2062</v>
      </c>
      <c r="FE49" s="6" t="n">
        <f aca="false">0+92</f>
        <v>92</v>
      </c>
      <c r="FF49" s="6" t="n">
        <f aca="false">2+13</f>
        <v>15</v>
      </c>
      <c r="FG49" s="6" t="n">
        <f aca="false">44+156</f>
        <v>200</v>
      </c>
      <c r="FH49" s="6" t="n">
        <f aca="false">0+75</f>
        <v>75</v>
      </c>
      <c r="FI49" s="6" t="n">
        <f aca="false">282+169</f>
        <v>451</v>
      </c>
      <c r="FJ49" s="6" t="n">
        <f aca="false">0+204</f>
        <v>204</v>
      </c>
      <c r="FK49" s="6" t="n">
        <f aca="false">148+613</f>
        <v>761</v>
      </c>
      <c r="FL49" s="6" t="n">
        <f aca="false">0+140</f>
        <v>140</v>
      </c>
      <c r="FM49" s="8" t="n">
        <f aca="false">HR49+IP49</f>
        <v>92</v>
      </c>
      <c r="FN49" s="8" t="n">
        <f aca="false">HS49+IQ49</f>
        <v>201</v>
      </c>
      <c r="FO49" s="8" t="n">
        <f aca="false">HT49+IR49</f>
        <v>14</v>
      </c>
      <c r="FP49" s="8" t="n">
        <f aca="false">HU49+IS49</f>
        <v>292</v>
      </c>
      <c r="FQ49" s="8" t="n">
        <f aca="false">HV49+IT49</f>
        <v>67</v>
      </c>
      <c r="FR49" s="8" t="n">
        <f aca="false">HW49+IU49</f>
        <v>319</v>
      </c>
      <c r="FS49" s="8" t="n">
        <f aca="false">HX49+IV49</f>
        <v>403</v>
      </c>
      <c r="FT49" s="8" t="n">
        <f aca="false">HY49+IW49</f>
        <v>301</v>
      </c>
      <c r="FU49" s="8" t="n">
        <f aca="false">HZ49+IX49</f>
        <v>658</v>
      </c>
      <c r="FV49" s="8" t="n">
        <f aca="false">IA49+IY49</f>
        <v>0</v>
      </c>
      <c r="FW49" s="5" t="s">
        <v>28</v>
      </c>
      <c r="FX49" s="6" t="n">
        <f aca="false">B49+AG49+BL49+ES49</f>
        <v>236</v>
      </c>
      <c r="FY49" s="6" t="n">
        <f aca="false">C49+AH49+BM49+ET49</f>
        <v>371</v>
      </c>
      <c r="FZ49" s="6" t="n">
        <f aca="false">D49+AI49+BN49+EU49</f>
        <v>247</v>
      </c>
      <c r="GA49" s="6" t="n">
        <f aca="false">E49+AJ49+BO49+EV49</f>
        <v>24</v>
      </c>
      <c r="GB49" s="6" t="n">
        <f aca="false">F49+AK49+BP49+EW49</f>
        <v>21</v>
      </c>
      <c r="GC49" s="6" t="n">
        <f aca="false">G49+AL49+BQ49+EX49</f>
        <v>108</v>
      </c>
      <c r="GD49" s="6" t="n">
        <f aca="false">H49+AM49+BR49+EY49</f>
        <v>23</v>
      </c>
      <c r="GE49" s="6" t="n">
        <f aca="false">I49+AN49+BS49+EZ49</f>
        <v>90</v>
      </c>
      <c r="GF49" s="6" t="n">
        <f aca="false">J49+AO49+BT49+FA49</f>
        <v>182</v>
      </c>
      <c r="GG49" s="6" t="n">
        <f aca="false">K49+AP49+BU49+FB49</f>
        <v>29</v>
      </c>
      <c r="GH49" s="6" t="n">
        <f aca="false">L49+AQ49+BV49+FC49</f>
        <v>36</v>
      </c>
      <c r="GI49" s="6" t="n">
        <f aca="false">M49+AR49+BW49+FD49</f>
        <v>2078</v>
      </c>
      <c r="GJ49" s="6" t="n">
        <f aca="false">N49+AS49+BX49+FE49+CR49</f>
        <v>186</v>
      </c>
      <c r="GK49" s="6" t="n">
        <f aca="false">O49+AT49+BY49+FF49+CS49</f>
        <v>188</v>
      </c>
      <c r="GL49" s="6" t="n">
        <f aca="false">FG49+DL49+CT49+BZ49+AU49+P49</f>
        <v>224</v>
      </c>
      <c r="GM49" s="6" t="n">
        <f aca="false">FH49+DM49+CU49+CA49+AV49+Q49+EC49</f>
        <v>106</v>
      </c>
      <c r="GN49" s="6" t="n">
        <f aca="false">FI49+DN49+CV49+CB49+AW49+R49+ED49</f>
        <v>464</v>
      </c>
      <c r="GO49" s="6" t="n">
        <f aca="false">FJ49+DO49+CW49+CC49+AX49+S49+EE49</f>
        <v>487</v>
      </c>
      <c r="GP49" s="6" t="n">
        <f aca="false">FK49+DP49+CX49+CD49+AY49+T49+EF49</f>
        <v>761</v>
      </c>
      <c r="GQ49" s="6" t="n">
        <f aca="false">FL49+DQ49+CY49+CE49+AZ49+U49+EG49</f>
        <v>157</v>
      </c>
      <c r="GR49" s="10" t="n">
        <f aca="false">FM49+DR49+CZ49+CF49+BA49+V49+EH49</f>
        <v>142</v>
      </c>
      <c r="GS49" s="10" t="n">
        <f aca="false">FN49+DS49+DA49+CG49+BB49+W49+EI49</f>
        <v>239</v>
      </c>
      <c r="GT49" s="10" t="n">
        <f aca="false">FO49+DT49+DB49+CH49+BC49+X49+EJ49</f>
        <v>50</v>
      </c>
      <c r="GU49" s="10" t="n">
        <f aca="false">FP49+DU49+DC49+CI49+BD49+Y49+EK49</f>
        <v>296</v>
      </c>
      <c r="GV49" s="6" t="n">
        <f aca="false">Z49+BE49+CJ49+DD49+DV49+EL49+FQ49</f>
        <v>67</v>
      </c>
      <c r="GW49" s="6" t="n">
        <f aca="false">AA49+BF49+CK49+DE49+DW49+EM49+FR49</f>
        <v>319</v>
      </c>
      <c r="GX49" s="6" t="n">
        <f aca="false">AB49+BG49+CL49+DF49+DX49+EN49+FS49</f>
        <v>587</v>
      </c>
      <c r="GY49" s="6" t="n">
        <f aca="false">AC49+BH49+CM49+DG49+DY49+EO49+FT49</f>
        <v>413</v>
      </c>
      <c r="GZ49" s="6" t="n">
        <f aca="false">AD49+BI49+CN49+DH49+DZ49+EP49+FU49</f>
        <v>720</v>
      </c>
      <c r="HA49" s="6" t="n">
        <f aca="false">AE49+BJ49+CO49+DI49+EA49+EQ49+FV49</f>
        <v>0</v>
      </c>
      <c r="HB49" s="9" t="n">
        <f aca="false">(GZ49-GZ48)/(GZ48+0.01)*100</f>
        <v>65.1361207311759</v>
      </c>
      <c r="HC49" s="9" t="n">
        <f aca="false">(GZ49-GY49)/(GY49+0.01)*100</f>
        <v>74.3323406212925</v>
      </c>
      <c r="HD49" s="5" t="s">
        <v>28</v>
      </c>
      <c r="HE49" s="6" t="n">
        <v>79</v>
      </c>
      <c r="HF49" s="6" t="n">
        <v>0</v>
      </c>
      <c r="HG49" s="6" t="n">
        <v>0</v>
      </c>
      <c r="HH49" s="6" t="n">
        <v>0</v>
      </c>
      <c r="HI49" s="6" t="n">
        <v>14</v>
      </c>
      <c r="HJ49" s="6" t="n">
        <v>0</v>
      </c>
      <c r="HK49" s="6" t="n">
        <v>2</v>
      </c>
      <c r="HL49" s="6" t="n">
        <v>44</v>
      </c>
      <c r="HM49" s="6" t="n">
        <v>0</v>
      </c>
      <c r="HN49" s="6" t="n">
        <v>282</v>
      </c>
      <c r="HO49" s="6" t="n">
        <v>0</v>
      </c>
      <c r="HP49" s="6" t="n">
        <v>148</v>
      </c>
      <c r="HQ49" s="6" t="n">
        <v>0</v>
      </c>
      <c r="HR49" s="0" t="n">
        <v>34</v>
      </c>
      <c r="HS49" s="6" t="n">
        <v>0</v>
      </c>
      <c r="HT49" s="6" t="n">
        <v>0</v>
      </c>
      <c r="HU49" s="1" t="n">
        <v>0</v>
      </c>
      <c r="HV49" s="1" t="n">
        <v>0</v>
      </c>
      <c r="HW49" s="1" t="n">
        <v>276</v>
      </c>
      <c r="HX49" s="1" t="n">
        <v>3</v>
      </c>
      <c r="HY49" s="1" t="n">
        <v>39</v>
      </c>
      <c r="HZ49" s="1" t="n">
        <v>0</v>
      </c>
      <c r="IA49" s="1" t="n">
        <v>0</v>
      </c>
      <c r="IB49" s="5" t="s">
        <v>28</v>
      </c>
      <c r="IC49" s="6" t="n">
        <v>79</v>
      </c>
      <c r="ID49" s="6" t="n">
        <v>8</v>
      </c>
      <c r="IE49" s="6" t="n">
        <v>17</v>
      </c>
      <c r="IF49" s="6" t="n">
        <v>9</v>
      </c>
      <c r="IG49" s="6" t="n">
        <v>2048</v>
      </c>
      <c r="IH49" s="6" t="n">
        <v>92</v>
      </c>
      <c r="II49" s="6" t="n">
        <v>13</v>
      </c>
      <c r="IJ49" s="6" t="n">
        <v>156</v>
      </c>
      <c r="IK49" s="6" t="n">
        <v>75</v>
      </c>
      <c r="IL49" s="6" t="n">
        <v>169</v>
      </c>
      <c r="IM49" s="6" t="n">
        <v>304</v>
      </c>
      <c r="IN49" s="6" t="n">
        <v>613</v>
      </c>
      <c r="IO49" s="6" t="n">
        <v>140</v>
      </c>
      <c r="IP49" s="0" t="n">
        <v>58</v>
      </c>
      <c r="IQ49" s="6" t="n">
        <v>201</v>
      </c>
      <c r="IR49" s="6" t="n">
        <v>14</v>
      </c>
      <c r="IS49" s="1" t="n">
        <v>292</v>
      </c>
      <c r="IT49" s="1" t="n">
        <v>67</v>
      </c>
      <c r="IU49" s="1" t="n">
        <v>43</v>
      </c>
      <c r="IV49" s="1" t="n">
        <v>400</v>
      </c>
      <c r="IW49" s="1" t="n">
        <v>262</v>
      </c>
      <c r="IX49" s="1" t="n">
        <v>658</v>
      </c>
      <c r="IY49" s="1" t="n">
        <v>0</v>
      </c>
      <c r="IZ49" s="5" t="s">
        <v>28</v>
      </c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</row>
    <row r="50" customFormat="false" ht="12.8" hidden="false" customHeight="false" outlineLevel="0" collapsed="false">
      <c r="A50" s="3" t="s">
        <v>29</v>
      </c>
      <c r="B50" s="6" t="n">
        <v>328</v>
      </c>
      <c r="C50" s="6" t="n">
        <v>39</v>
      </c>
      <c r="D50" s="6" t="n">
        <v>276</v>
      </c>
      <c r="E50" s="6" t="n">
        <v>0</v>
      </c>
      <c r="F50" s="6" t="n">
        <v>2</v>
      </c>
      <c r="G50" s="6" t="n">
        <v>20</v>
      </c>
      <c r="H50" s="6" t="n">
        <v>122</v>
      </c>
      <c r="I50" s="6" t="n">
        <v>6</v>
      </c>
      <c r="J50" s="6" t="n">
        <v>4</v>
      </c>
      <c r="K50" s="6" t="n">
        <v>40</v>
      </c>
      <c r="L50" s="6" t="n">
        <v>0</v>
      </c>
      <c r="M50" s="6" t="n">
        <v>42</v>
      </c>
      <c r="N50" s="6" t="n">
        <v>5</v>
      </c>
      <c r="O50" s="6" t="n">
        <v>12</v>
      </c>
      <c r="P50" s="6" t="n">
        <v>3</v>
      </c>
      <c r="Q50" s="6" t="n">
        <v>27</v>
      </c>
      <c r="R50" s="6" t="n">
        <v>0</v>
      </c>
      <c r="S50" s="6" t="n">
        <v>0</v>
      </c>
      <c r="T50" s="6" t="n">
        <v>0</v>
      </c>
      <c r="U50" s="6" t="n">
        <v>0</v>
      </c>
      <c r="V50" s="1" t="n">
        <v>0</v>
      </c>
      <c r="W50" s="1" t="n">
        <v>12</v>
      </c>
      <c r="X50" s="1" t="n">
        <v>0</v>
      </c>
      <c r="Y50" s="1" t="n">
        <v>0</v>
      </c>
      <c r="Z50" s="1" t="n">
        <v>0</v>
      </c>
      <c r="AA50" s="1" t="n">
        <v>0</v>
      </c>
      <c r="AB50" s="1" t="n">
        <v>0</v>
      </c>
      <c r="AC50" s="1" t="n">
        <v>0</v>
      </c>
      <c r="AD50" s="1" t="n">
        <v>410</v>
      </c>
      <c r="AE50" s="1" t="n">
        <v>0</v>
      </c>
      <c r="AF50" s="5" t="s">
        <v>29</v>
      </c>
      <c r="AG50" s="6" t="n">
        <v>38</v>
      </c>
      <c r="AH50" s="6" t="n">
        <v>22</v>
      </c>
      <c r="AI50" s="6" t="n">
        <v>4</v>
      </c>
      <c r="AJ50" s="6" t="n">
        <v>5</v>
      </c>
      <c r="AK50" s="6" t="n">
        <v>2</v>
      </c>
      <c r="AL50" s="6" t="n">
        <v>0</v>
      </c>
      <c r="AM50" s="6" t="n">
        <v>10</v>
      </c>
      <c r="AN50" s="6" t="n">
        <v>15</v>
      </c>
      <c r="AO50" s="6" t="n">
        <v>0</v>
      </c>
      <c r="AP50" s="6" t="n">
        <v>26</v>
      </c>
      <c r="AQ50" s="6" t="n">
        <v>11</v>
      </c>
      <c r="AR50" s="6" t="n">
        <v>0</v>
      </c>
      <c r="AS50" s="6" t="n">
        <v>32</v>
      </c>
      <c r="AT50" s="6" t="n">
        <v>5</v>
      </c>
      <c r="AU50" s="6" t="n">
        <v>9</v>
      </c>
      <c r="AV50" s="6" t="n">
        <v>2</v>
      </c>
      <c r="AW50" s="6" t="n">
        <v>20</v>
      </c>
      <c r="AX50" s="6" t="n">
        <v>20</v>
      </c>
      <c r="AY50" s="6" t="n">
        <v>25</v>
      </c>
      <c r="AZ50" s="6" t="n">
        <v>16</v>
      </c>
      <c r="BA50" s="6" t="n">
        <v>54</v>
      </c>
      <c r="BB50" s="6" t="n">
        <v>0</v>
      </c>
      <c r="BC50" s="6" t="n">
        <v>24</v>
      </c>
      <c r="BD50" s="1" t="n">
        <v>0</v>
      </c>
      <c r="BE50" s="1" t="n">
        <v>0</v>
      </c>
      <c r="BF50" s="1" t="n">
        <v>0</v>
      </c>
      <c r="BG50" s="1" t="n">
        <v>0</v>
      </c>
      <c r="BH50" s="1" t="n">
        <v>0</v>
      </c>
      <c r="BI50" s="1" t="n">
        <v>0</v>
      </c>
      <c r="BJ50" s="1" t="n">
        <v>0</v>
      </c>
      <c r="BK50" s="5" t="s">
        <v>29</v>
      </c>
      <c r="BL50" s="6" t="n">
        <v>19</v>
      </c>
      <c r="BM50" s="6" t="n">
        <v>0</v>
      </c>
      <c r="BN50" s="6" t="n">
        <v>0</v>
      </c>
      <c r="BO50" s="6" t="n">
        <v>0</v>
      </c>
      <c r="BP50" s="6" t="n">
        <v>0</v>
      </c>
      <c r="BQ50" s="6" t="n">
        <v>0</v>
      </c>
      <c r="BR50" s="6" t="n">
        <v>0</v>
      </c>
      <c r="BS50" s="6" t="n">
        <v>0</v>
      </c>
      <c r="BT50" s="6" t="n">
        <v>0</v>
      </c>
      <c r="BU50" s="6" t="n">
        <v>48</v>
      </c>
      <c r="BV50" s="6" t="n">
        <v>120</v>
      </c>
      <c r="BW50" s="6" t="n">
        <v>0</v>
      </c>
      <c r="BX50" s="6" t="n">
        <v>0</v>
      </c>
      <c r="BY50" s="6" t="n">
        <v>0</v>
      </c>
      <c r="BZ50" s="6" t="n">
        <v>0</v>
      </c>
      <c r="CA50" s="6" t="n">
        <v>0</v>
      </c>
      <c r="CB50" s="6" t="n">
        <v>0</v>
      </c>
      <c r="CC50" s="6" t="n">
        <v>3</v>
      </c>
      <c r="CD50" s="6" t="n">
        <v>0</v>
      </c>
      <c r="CE50" s="6" t="n">
        <v>1</v>
      </c>
      <c r="CF50" s="0" t="n">
        <v>24</v>
      </c>
      <c r="CG50" s="6" t="n">
        <v>1</v>
      </c>
      <c r="CH50" s="6" t="n">
        <v>0</v>
      </c>
      <c r="CI50" s="1" t="n">
        <v>0</v>
      </c>
      <c r="CJ50" s="1" t="n">
        <v>0</v>
      </c>
      <c r="CK50" s="1" t="n">
        <v>0</v>
      </c>
      <c r="CL50" s="1" t="n">
        <v>0</v>
      </c>
      <c r="CM50" s="1" t="n">
        <v>0</v>
      </c>
      <c r="CN50" s="1" t="n">
        <v>0</v>
      </c>
      <c r="CO50" s="1" t="n">
        <v>0</v>
      </c>
      <c r="CP50" s="5" t="s">
        <v>29</v>
      </c>
      <c r="CQ50" s="1"/>
      <c r="CR50" s="6" t="n">
        <v>0</v>
      </c>
      <c r="CS50" s="6" t="n">
        <v>0</v>
      </c>
      <c r="CT50" s="6" t="n">
        <v>0</v>
      </c>
      <c r="CU50" s="6" t="n">
        <v>0</v>
      </c>
      <c r="CV50" s="6" t="n">
        <v>0</v>
      </c>
      <c r="CW50" s="6" t="n">
        <v>0</v>
      </c>
      <c r="CX50" s="6" t="n">
        <v>0</v>
      </c>
      <c r="CY50" s="6" t="n">
        <v>0</v>
      </c>
      <c r="CZ50" s="0" t="n">
        <v>2</v>
      </c>
      <c r="DA50" s="6" t="n">
        <v>0</v>
      </c>
      <c r="DB50" s="6" t="n">
        <v>0</v>
      </c>
      <c r="DC50" s="1" t="n">
        <v>7</v>
      </c>
      <c r="DD50" s="1" t="n">
        <v>0</v>
      </c>
      <c r="DE50" s="1" t="n">
        <v>0</v>
      </c>
      <c r="DF50" s="1" t="n">
        <v>0</v>
      </c>
      <c r="DG50" s="1" t="n">
        <v>0</v>
      </c>
      <c r="DH50" s="1" t="n">
        <v>0</v>
      </c>
      <c r="DI50" s="1" t="n">
        <v>0</v>
      </c>
      <c r="DJ50" s="5" t="s">
        <v>29</v>
      </c>
      <c r="DK50" s="6" t="n">
        <v>0</v>
      </c>
      <c r="DL50" s="6" t="n">
        <v>0</v>
      </c>
      <c r="DM50" s="6" t="n">
        <v>0</v>
      </c>
      <c r="DN50" s="6" t="n">
        <v>0</v>
      </c>
      <c r="DO50" s="6" t="n">
        <v>0</v>
      </c>
      <c r="DP50" s="6" t="n">
        <v>4</v>
      </c>
      <c r="DQ50" s="6" t="n">
        <v>6</v>
      </c>
      <c r="DR50" s="0" t="n">
        <v>0</v>
      </c>
      <c r="DS50" s="6" t="n">
        <v>0</v>
      </c>
      <c r="DT50" s="6" t="n">
        <v>0</v>
      </c>
      <c r="DU50" s="1" t="n">
        <v>0</v>
      </c>
      <c r="DV50" s="1" t="n">
        <v>0</v>
      </c>
      <c r="DW50" s="1" t="n">
        <v>0</v>
      </c>
      <c r="DX50" s="1" t="n">
        <v>0</v>
      </c>
      <c r="DY50" s="1" t="n">
        <v>0</v>
      </c>
      <c r="DZ50" s="1" t="n">
        <v>0</v>
      </c>
      <c r="EA50" s="1" t="n">
        <v>0</v>
      </c>
      <c r="EB50" s="5" t="s">
        <v>29</v>
      </c>
      <c r="EC50" s="6" t="n">
        <v>0</v>
      </c>
      <c r="ED50" s="6" t="n">
        <v>0</v>
      </c>
      <c r="EE50" s="6" t="n">
        <v>0</v>
      </c>
      <c r="EF50" s="6" t="n">
        <v>0</v>
      </c>
      <c r="EG50" s="6" t="n">
        <v>0</v>
      </c>
      <c r="EH50" s="0" t="n">
        <v>1</v>
      </c>
      <c r="EI50" s="6" t="n">
        <v>0</v>
      </c>
      <c r="EJ50" s="6" t="n">
        <v>0</v>
      </c>
      <c r="EK50" s="1" t="n">
        <v>0</v>
      </c>
      <c r="EL50" s="1" t="n">
        <v>0</v>
      </c>
      <c r="EM50" s="1" t="n">
        <v>0</v>
      </c>
      <c r="EN50" s="1" t="n">
        <v>0</v>
      </c>
      <c r="EO50" s="1" t="n">
        <v>0</v>
      </c>
      <c r="EP50" s="1" t="n">
        <v>0</v>
      </c>
      <c r="EQ50" s="1" t="n">
        <v>0</v>
      </c>
      <c r="ER50" s="5" t="s">
        <v>29</v>
      </c>
      <c r="ES50" s="6" t="n">
        <v>0</v>
      </c>
      <c r="ET50" s="6" t="n">
        <v>1</v>
      </c>
      <c r="EU50" s="6" t="n">
        <v>9</v>
      </c>
      <c r="EV50" s="6" t="n">
        <v>0</v>
      </c>
      <c r="EW50" s="6" t="n">
        <v>23</v>
      </c>
      <c r="EX50" s="6" t="n">
        <v>28</v>
      </c>
      <c r="EY50" s="6" t="n">
        <v>8</v>
      </c>
      <c r="EZ50" s="6" t="n">
        <v>76</v>
      </c>
      <c r="FA50" s="6" t="n">
        <f aca="false">0+45</f>
        <v>45</v>
      </c>
      <c r="FB50" s="6" t="n">
        <f aca="false">155+18</f>
        <v>173</v>
      </c>
      <c r="FC50" s="6" t="n">
        <f aca="false">0+199</f>
        <v>199</v>
      </c>
      <c r="FD50" s="6" t="n">
        <f aca="false">0+4</f>
        <v>4</v>
      </c>
      <c r="FE50" s="6" t="n">
        <f aca="false">38+10</f>
        <v>48</v>
      </c>
      <c r="FF50" s="6" t="n">
        <f aca="false">2+144</f>
        <v>146</v>
      </c>
      <c r="FG50" s="6" t="n">
        <f aca="false">62+46</f>
        <v>108</v>
      </c>
      <c r="FH50" s="6" t="n">
        <f aca="false">10+109</f>
        <v>119</v>
      </c>
      <c r="FI50" s="6" t="n">
        <f aca="false">6+96</f>
        <v>102</v>
      </c>
      <c r="FJ50" s="6" t="n">
        <f aca="false">111+286</f>
        <v>397</v>
      </c>
      <c r="FK50" s="6" t="n">
        <f aca="false">34+509</f>
        <v>543</v>
      </c>
      <c r="FL50" s="6" t="n">
        <f aca="false">0+254</f>
        <v>254</v>
      </c>
      <c r="FM50" s="8" t="n">
        <f aca="false">HR50+IP50</f>
        <v>137</v>
      </c>
      <c r="FN50" s="8" t="n">
        <f aca="false">HS50+IQ50</f>
        <v>31</v>
      </c>
      <c r="FO50" s="8" t="n">
        <f aca="false">HT50+IR50</f>
        <v>188</v>
      </c>
      <c r="FP50" s="8" t="n">
        <f aca="false">HU50+IS50</f>
        <v>331</v>
      </c>
      <c r="FQ50" s="8" t="n">
        <f aca="false">HV50+IT50</f>
        <v>369</v>
      </c>
      <c r="FR50" s="8" t="n">
        <f aca="false">HW50+IU50</f>
        <v>147</v>
      </c>
      <c r="FS50" s="8" t="n">
        <f aca="false">HX50+IV50</f>
        <v>599</v>
      </c>
      <c r="FT50" s="8" t="n">
        <f aca="false">HY50+IW50</f>
        <v>119</v>
      </c>
      <c r="FU50" s="8" t="n">
        <f aca="false">HZ50+IX50</f>
        <v>491</v>
      </c>
      <c r="FV50" s="8" t="n">
        <f aca="false">IA50+IY50</f>
        <v>0</v>
      </c>
      <c r="FW50" s="5" t="s">
        <v>29</v>
      </c>
      <c r="FX50" s="6" t="n">
        <f aca="false">B50+AG50+BL50+ES50</f>
        <v>385</v>
      </c>
      <c r="FY50" s="6" t="n">
        <f aca="false">C50+AH50+BM50+ET50</f>
        <v>62</v>
      </c>
      <c r="FZ50" s="6" t="n">
        <f aca="false">D50+AI50+BN50+EU50</f>
        <v>289</v>
      </c>
      <c r="GA50" s="6" t="n">
        <f aca="false">E50+AJ50+BO50+EV50</f>
        <v>5</v>
      </c>
      <c r="GB50" s="6" t="n">
        <f aca="false">F50+AK50+BP50+EW50</f>
        <v>27</v>
      </c>
      <c r="GC50" s="6" t="n">
        <f aca="false">G50+AL50+BQ50+EX50</f>
        <v>48</v>
      </c>
      <c r="GD50" s="6" t="n">
        <f aca="false">H50+AM50+BR50+EY50</f>
        <v>140</v>
      </c>
      <c r="GE50" s="6" t="n">
        <f aca="false">I50+AN50+BS50+EZ50</f>
        <v>97</v>
      </c>
      <c r="GF50" s="6" t="n">
        <f aca="false">J50+AO50+BT50+FA50</f>
        <v>49</v>
      </c>
      <c r="GG50" s="6" t="n">
        <f aca="false">K50+AP50+BU50+FB50</f>
        <v>287</v>
      </c>
      <c r="GH50" s="6" t="n">
        <f aca="false">L50+AQ50+BV50+FC50</f>
        <v>330</v>
      </c>
      <c r="GI50" s="6" t="n">
        <f aca="false">M50+AR50+BW50+FD50</f>
        <v>46</v>
      </c>
      <c r="GJ50" s="6" t="n">
        <f aca="false">N50+AS50+BX50+FE50+CR50</f>
        <v>85</v>
      </c>
      <c r="GK50" s="6" t="n">
        <f aca="false">O50+AT50+BY50+FF50+CS50</f>
        <v>163</v>
      </c>
      <c r="GL50" s="6" t="n">
        <f aca="false">FG50+DL50+CT50+BZ50+AU50+P50</f>
        <v>120</v>
      </c>
      <c r="GM50" s="6" t="n">
        <f aca="false">FH50+DM50+CU50+CA50+AV50+Q50+EC50</f>
        <v>148</v>
      </c>
      <c r="GN50" s="6" t="n">
        <f aca="false">FI50+DN50+CV50+CB50+AW50+R50+ED50</f>
        <v>122</v>
      </c>
      <c r="GO50" s="6" t="n">
        <f aca="false">FJ50+DO50+CW50+CC50+AX50+S50+EE50</f>
        <v>420</v>
      </c>
      <c r="GP50" s="6" t="n">
        <f aca="false">FK50+DP50+CX50+CD50+AY50+T50+EF50</f>
        <v>572</v>
      </c>
      <c r="GQ50" s="6" t="n">
        <f aca="false">FL50+DQ50+CY50+CE50+AZ50+U50+EG50</f>
        <v>277</v>
      </c>
      <c r="GR50" s="10" t="n">
        <f aca="false">FM50+DR50+CZ50+CF50+BA50+V50+EH50</f>
        <v>218</v>
      </c>
      <c r="GS50" s="10" t="n">
        <f aca="false">FN50+DS50+DA50+CG50+BB50+W50+EI50</f>
        <v>44</v>
      </c>
      <c r="GT50" s="10" t="n">
        <f aca="false">FO50+DT50+DB50+CH50+BC50+X50+EJ50</f>
        <v>212</v>
      </c>
      <c r="GU50" s="10" t="n">
        <f aca="false">FP50+DU50+DC50+CI50+BD50+Y50+EK50</f>
        <v>338</v>
      </c>
      <c r="GV50" s="6" t="n">
        <f aca="false">Z50+BE50+CJ50+DD50+DV50+EL50+FQ50</f>
        <v>369</v>
      </c>
      <c r="GW50" s="6" t="n">
        <f aca="false">AA50+BF50+CK50+DE50+DW50+EM50+FR50</f>
        <v>147</v>
      </c>
      <c r="GX50" s="6" t="n">
        <f aca="false">AB50+BG50+CL50+DF50+DX50+EN50+FS50</f>
        <v>599</v>
      </c>
      <c r="GY50" s="6" t="n">
        <f aca="false">AC50+BH50+CM50+DG50+DY50+EO50+FT50</f>
        <v>119</v>
      </c>
      <c r="GZ50" s="6" t="n">
        <f aca="false">AD50+BI50+CN50+DH50+DZ50+EP50+FU50</f>
        <v>901</v>
      </c>
      <c r="HA50" s="6" t="n">
        <f aca="false">AE50+BJ50+CO50+DI50+EA50+EQ50+FV50</f>
        <v>0</v>
      </c>
      <c r="HB50" s="9" t="n">
        <f aca="false">(GZ50-GZ49)/(GZ49+0.01)*100</f>
        <v>25.1385397425036</v>
      </c>
      <c r="HC50" s="9" t="n">
        <f aca="false">(GZ50-GY50)/(GY50+0.01)*100</f>
        <v>657.087639694143</v>
      </c>
      <c r="HD50" s="5" t="s">
        <v>29</v>
      </c>
      <c r="HE50" s="6" t="n">
        <v>76</v>
      </c>
      <c r="HF50" s="6" t="n">
        <v>0</v>
      </c>
      <c r="HG50" s="6" t="n">
        <v>155</v>
      </c>
      <c r="HH50" s="6" t="n">
        <v>0</v>
      </c>
      <c r="HI50" s="6" t="n">
        <v>0</v>
      </c>
      <c r="HJ50" s="6" t="n">
        <v>38</v>
      </c>
      <c r="HK50" s="6" t="n">
        <v>2</v>
      </c>
      <c r="HL50" s="6" t="n">
        <v>62</v>
      </c>
      <c r="HM50" s="6" t="n">
        <v>10</v>
      </c>
      <c r="HN50" s="6" t="n">
        <v>6</v>
      </c>
      <c r="HO50" s="6" t="n">
        <v>111</v>
      </c>
      <c r="HP50" s="6" t="n">
        <v>34</v>
      </c>
      <c r="HQ50" s="6" t="n">
        <v>0</v>
      </c>
      <c r="HR50" s="0" t="n">
        <v>0</v>
      </c>
      <c r="HS50" s="6" t="n">
        <v>0</v>
      </c>
      <c r="HT50" s="6" t="n">
        <v>26</v>
      </c>
      <c r="HU50" s="1" t="n">
        <v>0</v>
      </c>
      <c r="HV50" s="1" t="n">
        <v>49</v>
      </c>
      <c r="HW50" s="1" t="n">
        <v>0</v>
      </c>
      <c r="HX50" s="1" t="n">
        <v>82</v>
      </c>
      <c r="HY50" s="1" t="n">
        <v>0</v>
      </c>
      <c r="HZ50" s="1" t="n">
        <v>0</v>
      </c>
      <c r="IA50" s="1" t="n">
        <v>0</v>
      </c>
      <c r="IB50" s="5" t="s">
        <v>29</v>
      </c>
      <c r="IC50" s="6" t="n">
        <v>76</v>
      </c>
      <c r="ID50" s="6" t="n">
        <v>45</v>
      </c>
      <c r="IE50" s="6" t="n">
        <v>18</v>
      </c>
      <c r="IF50" s="6" t="n">
        <v>199</v>
      </c>
      <c r="IG50" s="6" t="n">
        <v>4</v>
      </c>
      <c r="IH50" s="6" t="n">
        <v>10</v>
      </c>
      <c r="II50" s="6" t="n">
        <v>144</v>
      </c>
      <c r="IJ50" s="6" t="n">
        <v>46</v>
      </c>
      <c r="IK50" s="6" t="n">
        <v>109</v>
      </c>
      <c r="IL50" s="6" t="n">
        <v>96</v>
      </c>
      <c r="IM50" s="6" t="n">
        <v>286</v>
      </c>
      <c r="IN50" s="6" t="n">
        <v>509</v>
      </c>
      <c r="IO50" s="6" t="n">
        <v>254</v>
      </c>
      <c r="IP50" s="0" t="n">
        <v>137</v>
      </c>
      <c r="IQ50" s="6" t="n">
        <v>31</v>
      </c>
      <c r="IR50" s="6" t="n">
        <v>162</v>
      </c>
      <c r="IS50" s="1" t="n">
        <v>331</v>
      </c>
      <c r="IT50" s="1" t="n">
        <v>320</v>
      </c>
      <c r="IU50" s="1" t="n">
        <v>147</v>
      </c>
      <c r="IV50" s="1" t="n">
        <v>517</v>
      </c>
      <c r="IW50" s="1" t="n">
        <v>119</v>
      </c>
      <c r="IX50" s="1" t="n">
        <v>491</v>
      </c>
      <c r="IY50" s="1" t="n">
        <v>0</v>
      </c>
      <c r="IZ50" s="5" t="s">
        <v>29</v>
      </c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</row>
    <row r="51" customFormat="false" ht="12.8" hidden="false" customHeight="false" outlineLevel="0" collapsed="false">
      <c r="A51" s="3" t="s">
        <v>30</v>
      </c>
      <c r="B51" s="6" t="n">
        <v>53</v>
      </c>
      <c r="C51" s="6" t="n">
        <v>757</v>
      </c>
      <c r="D51" s="6" t="n">
        <v>42</v>
      </c>
      <c r="E51" s="6" t="n">
        <v>48</v>
      </c>
      <c r="F51" s="6" t="n">
        <v>5</v>
      </c>
      <c r="G51" s="6" t="n">
        <v>12</v>
      </c>
      <c r="H51" s="6" t="n">
        <v>36</v>
      </c>
      <c r="I51" s="6" t="n">
        <v>11</v>
      </c>
      <c r="J51" s="6" t="n">
        <v>20</v>
      </c>
      <c r="K51" s="6" t="n">
        <v>0</v>
      </c>
      <c r="L51" s="6" t="n">
        <v>26</v>
      </c>
      <c r="M51" s="6" t="n">
        <v>112</v>
      </c>
      <c r="N51" s="6" t="n">
        <v>0</v>
      </c>
      <c r="O51" s="6" t="n">
        <v>64</v>
      </c>
      <c r="P51" s="6" t="n">
        <v>0</v>
      </c>
      <c r="Q51" s="6" t="n">
        <v>3</v>
      </c>
      <c r="R51" s="6" t="n">
        <v>2</v>
      </c>
      <c r="S51" s="6" t="n">
        <v>27</v>
      </c>
      <c r="T51" s="6" t="n">
        <v>54</v>
      </c>
      <c r="U51" s="6" t="n">
        <v>6</v>
      </c>
      <c r="V51" s="1" t="n">
        <v>0</v>
      </c>
      <c r="W51" s="1" t="n">
        <v>0</v>
      </c>
      <c r="X51" s="1" t="n">
        <v>12</v>
      </c>
      <c r="Y51" s="1" t="n">
        <v>0</v>
      </c>
      <c r="Z51" s="1" t="n">
        <v>0</v>
      </c>
      <c r="AA51" s="1" t="n">
        <v>0</v>
      </c>
      <c r="AB51" s="1" t="n">
        <v>0</v>
      </c>
      <c r="AC51" s="1" t="n">
        <v>0</v>
      </c>
      <c r="AD51" s="1" t="n">
        <v>24</v>
      </c>
      <c r="AE51" s="1" t="n">
        <v>0</v>
      </c>
      <c r="AF51" s="5" t="s">
        <v>30</v>
      </c>
      <c r="AG51" s="6" t="n">
        <v>44</v>
      </c>
      <c r="AH51" s="6" t="n">
        <v>4</v>
      </c>
      <c r="AI51" s="6" t="n">
        <v>1</v>
      </c>
      <c r="AJ51" s="6" t="n">
        <v>3</v>
      </c>
      <c r="AK51" s="6" t="n">
        <v>5</v>
      </c>
      <c r="AL51" s="6" t="n">
        <v>3</v>
      </c>
      <c r="AM51" s="6" t="n">
        <v>5</v>
      </c>
      <c r="AN51" s="6" t="n">
        <v>26</v>
      </c>
      <c r="AO51" s="6" t="n">
        <v>2</v>
      </c>
      <c r="AP51" s="6" t="n">
        <v>8</v>
      </c>
      <c r="AQ51" s="6" t="n">
        <v>16</v>
      </c>
      <c r="AR51" s="6" t="n">
        <v>3</v>
      </c>
      <c r="AS51" s="6" t="n">
        <v>2</v>
      </c>
      <c r="AT51" s="6" t="n">
        <v>0</v>
      </c>
      <c r="AU51" s="6" t="n">
        <v>3</v>
      </c>
      <c r="AV51" s="6" t="n">
        <v>2</v>
      </c>
      <c r="AW51" s="6" t="n">
        <v>4</v>
      </c>
      <c r="AX51" s="6" t="n">
        <v>3</v>
      </c>
      <c r="AY51" s="6" t="n">
        <v>10</v>
      </c>
      <c r="AZ51" s="6" t="n">
        <v>13</v>
      </c>
      <c r="BA51" s="6" t="n">
        <v>8</v>
      </c>
      <c r="BB51" s="6" t="n">
        <v>5</v>
      </c>
      <c r="BC51" s="6" t="n">
        <v>12</v>
      </c>
      <c r="BD51" s="1" t="n">
        <v>0</v>
      </c>
      <c r="BE51" s="1" t="n">
        <v>0</v>
      </c>
      <c r="BF51" s="1" t="n">
        <v>0</v>
      </c>
      <c r="BG51" s="1" t="n">
        <v>0</v>
      </c>
      <c r="BH51" s="1" t="n">
        <v>60</v>
      </c>
      <c r="BI51" s="1" t="n">
        <v>88</v>
      </c>
      <c r="BJ51" s="1" t="n">
        <v>0</v>
      </c>
      <c r="BK51" s="5" t="s">
        <v>30</v>
      </c>
      <c r="BL51" s="6" t="n">
        <v>3</v>
      </c>
      <c r="BM51" s="6" t="n">
        <v>13</v>
      </c>
      <c r="BN51" s="6" t="n">
        <v>0</v>
      </c>
      <c r="BO51" s="6" t="n">
        <v>0</v>
      </c>
      <c r="BP51" s="6" t="n">
        <v>0</v>
      </c>
      <c r="BQ51" s="6" t="n">
        <v>0</v>
      </c>
      <c r="BR51" s="6" t="n">
        <v>0</v>
      </c>
      <c r="BS51" s="6" t="n">
        <v>0</v>
      </c>
      <c r="BT51" s="6" t="n">
        <v>0</v>
      </c>
      <c r="BU51" s="6" t="n">
        <v>0</v>
      </c>
      <c r="BV51" s="6" t="n">
        <v>11</v>
      </c>
      <c r="BW51" s="6" t="n">
        <v>0</v>
      </c>
      <c r="BX51" s="6" t="n">
        <v>0</v>
      </c>
      <c r="BY51" s="6" t="n">
        <v>0</v>
      </c>
      <c r="BZ51" s="6" t="n">
        <v>0</v>
      </c>
      <c r="CA51" s="6" t="n">
        <v>0</v>
      </c>
      <c r="CB51" s="6" t="n">
        <v>0</v>
      </c>
      <c r="CC51" s="6" t="n">
        <v>0</v>
      </c>
      <c r="CD51" s="6" t="n">
        <v>0</v>
      </c>
      <c r="CE51" s="6" t="n">
        <v>0</v>
      </c>
      <c r="CF51" s="0" t="n">
        <v>0</v>
      </c>
      <c r="CG51" s="6" t="n">
        <v>0</v>
      </c>
      <c r="CH51" s="6" t="n">
        <v>0</v>
      </c>
      <c r="CI51" s="1" t="n">
        <v>0</v>
      </c>
      <c r="CJ51" s="1" t="n">
        <v>0</v>
      </c>
      <c r="CK51" s="1" t="n">
        <v>0</v>
      </c>
      <c r="CL51" s="1" t="n">
        <v>0</v>
      </c>
      <c r="CM51" s="1" t="n">
        <v>0</v>
      </c>
      <c r="CN51" s="1" t="n">
        <v>0</v>
      </c>
      <c r="CO51" s="1" t="n">
        <v>0</v>
      </c>
      <c r="CP51" s="5" t="s">
        <v>30</v>
      </c>
      <c r="CQ51" s="1"/>
      <c r="CR51" s="6" t="n">
        <v>0</v>
      </c>
      <c r="CS51" s="6" t="n">
        <v>0</v>
      </c>
      <c r="CT51" s="6" t="n">
        <v>0</v>
      </c>
      <c r="CU51" s="6" t="n">
        <v>1</v>
      </c>
      <c r="CV51" s="6" t="n">
        <v>6</v>
      </c>
      <c r="CW51" s="6" t="n">
        <v>0</v>
      </c>
      <c r="CX51" s="6" t="n">
        <v>1</v>
      </c>
      <c r="CY51" s="6" t="n">
        <v>0</v>
      </c>
      <c r="CZ51" s="0" t="n">
        <v>0</v>
      </c>
      <c r="DA51" s="6" t="n">
        <v>3</v>
      </c>
      <c r="DB51" s="6" t="n">
        <v>0</v>
      </c>
      <c r="DC51" s="1" t="n">
        <v>0</v>
      </c>
      <c r="DD51" s="1" t="n">
        <v>0</v>
      </c>
      <c r="DE51" s="1" t="n">
        <v>0</v>
      </c>
      <c r="DF51" s="1" t="n">
        <v>0</v>
      </c>
      <c r="DG51" s="1" t="n">
        <v>0</v>
      </c>
      <c r="DH51" s="1" t="n">
        <v>0</v>
      </c>
      <c r="DI51" s="1" t="n">
        <v>0</v>
      </c>
      <c r="DJ51" s="5" t="s">
        <v>30</v>
      </c>
      <c r="DK51" s="6" t="n">
        <v>0</v>
      </c>
      <c r="DL51" s="6" t="n">
        <v>0</v>
      </c>
      <c r="DM51" s="6" t="n">
        <v>4</v>
      </c>
      <c r="DN51" s="6" t="n">
        <v>0</v>
      </c>
      <c r="DO51" s="6" t="n">
        <v>0</v>
      </c>
      <c r="DP51" s="6" t="n">
        <v>0</v>
      </c>
      <c r="DQ51" s="6" t="n">
        <v>0</v>
      </c>
      <c r="DR51" s="0" t="n">
        <v>0</v>
      </c>
      <c r="DS51" s="6" t="n">
        <v>0</v>
      </c>
      <c r="DT51" s="6" t="n">
        <v>0</v>
      </c>
      <c r="DU51" s="1" t="n">
        <v>0</v>
      </c>
      <c r="DV51" s="1" t="n">
        <v>0</v>
      </c>
      <c r="DW51" s="1" t="n">
        <v>0</v>
      </c>
      <c r="DX51" s="1" t="n">
        <v>0</v>
      </c>
      <c r="DY51" s="1" t="n">
        <v>0</v>
      </c>
      <c r="DZ51" s="1" t="n">
        <v>0</v>
      </c>
      <c r="EA51" s="1" t="n">
        <v>0</v>
      </c>
      <c r="EB51" s="5" t="s">
        <v>30</v>
      </c>
      <c r="EC51" s="6" t="n">
        <v>0</v>
      </c>
      <c r="ED51" s="6" t="n">
        <v>0</v>
      </c>
      <c r="EE51" s="6" t="n">
        <v>2</v>
      </c>
      <c r="EF51" s="6" t="n">
        <v>0</v>
      </c>
      <c r="EG51" s="6" t="n">
        <v>0</v>
      </c>
      <c r="EH51" s="0" t="n">
        <v>0</v>
      </c>
      <c r="EI51" s="6" t="n">
        <v>0</v>
      </c>
      <c r="EJ51" s="6" t="n">
        <v>0</v>
      </c>
      <c r="EK51" s="1" t="n">
        <v>0</v>
      </c>
      <c r="EL51" s="1" t="n">
        <v>0</v>
      </c>
      <c r="EM51" s="1" t="n">
        <v>0</v>
      </c>
      <c r="EN51" s="1" t="n">
        <v>0</v>
      </c>
      <c r="EO51" s="1" t="n">
        <v>0</v>
      </c>
      <c r="EP51" s="1" t="n">
        <v>0</v>
      </c>
      <c r="EQ51" s="1" t="n">
        <v>0</v>
      </c>
      <c r="ER51" s="5" t="s">
        <v>30</v>
      </c>
      <c r="ES51" s="6" t="n">
        <v>59</v>
      </c>
      <c r="ET51" s="6" t="n">
        <v>6</v>
      </c>
      <c r="EU51" s="6" t="n">
        <v>0</v>
      </c>
      <c r="EV51" s="6" t="n">
        <v>0</v>
      </c>
      <c r="EW51" s="6" t="n">
        <v>0</v>
      </c>
      <c r="EX51" s="6" t="n">
        <v>177</v>
      </c>
      <c r="EY51" s="6" t="n">
        <v>8</v>
      </c>
      <c r="EZ51" s="6" t="n">
        <v>32</v>
      </c>
      <c r="FA51" s="6" t="n">
        <f aca="false">42+4</f>
        <v>46</v>
      </c>
      <c r="FB51" s="6" t="n">
        <f aca="false">0+0</f>
        <v>0</v>
      </c>
      <c r="FC51" s="6" t="n">
        <f aca="false">7+13</f>
        <v>20</v>
      </c>
      <c r="FD51" s="6" t="n">
        <f aca="false">0+98</f>
        <v>98</v>
      </c>
      <c r="FE51" s="6" t="n">
        <f aca="false">0+4</f>
        <v>4</v>
      </c>
      <c r="FF51" s="6" t="n">
        <f aca="false">2+32</f>
        <v>34</v>
      </c>
      <c r="FG51" s="6" t="n">
        <f aca="false">0+398</f>
        <v>398</v>
      </c>
      <c r="FH51" s="6" t="n">
        <f aca="false">0+244</f>
        <v>244</v>
      </c>
      <c r="FI51" s="6" t="n">
        <f aca="false">12+85</f>
        <v>97</v>
      </c>
      <c r="FJ51" s="6" t="n">
        <f aca="false">70+240</f>
        <v>310</v>
      </c>
      <c r="FK51" s="6" t="n">
        <f aca="false">33+267</f>
        <v>300</v>
      </c>
      <c r="FL51" s="6" t="n">
        <f aca="false">6+491</f>
        <v>497</v>
      </c>
      <c r="FM51" s="8" t="n">
        <f aca="false">HR51+IP51</f>
        <v>36</v>
      </c>
      <c r="FN51" s="8" t="n">
        <f aca="false">HS51+IQ51</f>
        <v>14</v>
      </c>
      <c r="FO51" s="8" t="n">
        <f aca="false">HT51+IR51</f>
        <v>175</v>
      </c>
      <c r="FP51" s="8" t="n">
        <f aca="false">HU51+IS51</f>
        <v>276</v>
      </c>
      <c r="FQ51" s="8" t="n">
        <f aca="false">HV51+IT51</f>
        <v>16</v>
      </c>
      <c r="FR51" s="8" t="n">
        <f aca="false">HW51+IU51</f>
        <v>157</v>
      </c>
      <c r="FS51" s="8" t="n">
        <f aca="false">HX51+IV51</f>
        <v>363</v>
      </c>
      <c r="FT51" s="8" t="n">
        <f aca="false">HY51+IW51</f>
        <v>333</v>
      </c>
      <c r="FU51" s="8" t="n">
        <f aca="false">HZ51+IX51</f>
        <v>609</v>
      </c>
      <c r="FV51" s="8" t="n">
        <f aca="false">IA51+IY51</f>
        <v>0</v>
      </c>
      <c r="FW51" s="5" t="s">
        <v>30</v>
      </c>
      <c r="FX51" s="6" t="n">
        <f aca="false">B51+AG51+BL51+ES51</f>
        <v>159</v>
      </c>
      <c r="FY51" s="6" t="n">
        <f aca="false">C51+AH51+BM51+ET51</f>
        <v>780</v>
      </c>
      <c r="FZ51" s="6" t="n">
        <f aca="false">D51+AI51+BN51+EU51</f>
        <v>43</v>
      </c>
      <c r="GA51" s="6" t="n">
        <f aca="false">E51+AJ51+BO51+EV51</f>
        <v>51</v>
      </c>
      <c r="GB51" s="6" t="n">
        <f aca="false">F51+AK51+BP51+EW51</f>
        <v>10</v>
      </c>
      <c r="GC51" s="6" t="n">
        <f aca="false">G51+AL51+BQ51+EX51</f>
        <v>192</v>
      </c>
      <c r="GD51" s="6" t="n">
        <f aca="false">H51+AM51+BR51+EY51</f>
        <v>49</v>
      </c>
      <c r="GE51" s="6" t="n">
        <f aca="false">I51+AN51+BS51+EZ51</f>
        <v>69</v>
      </c>
      <c r="GF51" s="6" t="n">
        <f aca="false">J51+AO51+BT51+FA51</f>
        <v>68</v>
      </c>
      <c r="GG51" s="6" t="n">
        <f aca="false">K51+AP51+BU51+FB51</f>
        <v>8</v>
      </c>
      <c r="GH51" s="6" t="n">
        <f aca="false">L51+AQ51+BV51+FC51</f>
        <v>73</v>
      </c>
      <c r="GI51" s="6" t="n">
        <f aca="false">M51+AR51+BW51+FD51</f>
        <v>213</v>
      </c>
      <c r="GJ51" s="6" t="n">
        <f aca="false">N51+AS51+BX51+FE51+CR51</f>
        <v>6</v>
      </c>
      <c r="GK51" s="6" t="n">
        <f aca="false">O51+AT51+BY51+FF51+CS51</f>
        <v>98</v>
      </c>
      <c r="GL51" s="6" t="n">
        <f aca="false">FG51+DL51+CT51+BZ51+AU51+P51</f>
        <v>401</v>
      </c>
      <c r="GM51" s="6" t="n">
        <f aca="false">FH51+DM51+CU51+CA51+AV51+Q51+EC51</f>
        <v>254</v>
      </c>
      <c r="GN51" s="6" t="n">
        <f aca="false">FI51+DN51+CV51+CB51+AW51+R51+ED51</f>
        <v>109</v>
      </c>
      <c r="GO51" s="6" t="n">
        <f aca="false">FJ51+DO51+CW51+CC51+AX51+S51+EE51</f>
        <v>342</v>
      </c>
      <c r="GP51" s="6" t="n">
        <f aca="false">FK51+DP51+CX51+CD51+AY51+T51+EF51</f>
        <v>365</v>
      </c>
      <c r="GQ51" s="6" t="n">
        <f aca="false">FL51+DQ51+CY51+CE51+AZ51+U51+EG51</f>
        <v>516</v>
      </c>
      <c r="GR51" s="10" t="n">
        <f aca="false">FM51+DR51+CZ51+CF51+BA51+V51+EH51</f>
        <v>44</v>
      </c>
      <c r="GS51" s="10" t="n">
        <f aca="false">FN51+DS51+DA51+CG51+BB51+W51+EI51</f>
        <v>22</v>
      </c>
      <c r="GT51" s="10" t="n">
        <f aca="false">FO51+DT51+DB51+CH51+BC51+X51+EJ51</f>
        <v>199</v>
      </c>
      <c r="GU51" s="10" t="n">
        <f aca="false">FP51+DU51+DC51+CI51+BD51+Y51+EK51</f>
        <v>276</v>
      </c>
      <c r="GV51" s="6" t="n">
        <f aca="false">Z51+BE51+CJ51+DD51+DV51+EL51+FQ51</f>
        <v>16</v>
      </c>
      <c r="GW51" s="6" t="n">
        <f aca="false">AA51+BF51+CK51+DE51+DW51+EM51+FR51</f>
        <v>157</v>
      </c>
      <c r="GX51" s="6" t="n">
        <f aca="false">AB51+BG51+CL51+DF51+DX51+EN51+FS51</f>
        <v>363</v>
      </c>
      <c r="GY51" s="6" t="n">
        <f aca="false">AC51+BH51+CM51+DG51+DY51+EO51+FT51</f>
        <v>393</v>
      </c>
      <c r="GZ51" s="6" t="n">
        <f aca="false">AD51+BI51+CN51+DH51+DZ51+EP51+FU51</f>
        <v>721</v>
      </c>
      <c r="HA51" s="6" t="n">
        <f aca="false">AE51+BJ51+CO51+DI51+EA51+EQ51+FV51</f>
        <v>0</v>
      </c>
      <c r="HB51" s="9" t="n">
        <f aca="false">(GZ51-GZ50)/(GZ50+0.01)*100</f>
        <v>-19.9775807149754</v>
      </c>
      <c r="HC51" s="9" t="n">
        <f aca="false">(GZ51-GY51)/(GY51+0.01)*100</f>
        <v>83.4584361721076</v>
      </c>
      <c r="HD51" s="5" t="s">
        <v>30</v>
      </c>
      <c r="HE51" s="6" t="n">
        <v>32</v>
      </c>
      <c r="HF51" s="6" t="n">
        <v>42</v>
      </c>
      <c r="HG51" s="6" t="n">
        <v>0</v>
      </c>
      <c r="HH51" s="6" t="n">
        <v>7</v>
      </c>
      <c r="HI51" s="6" t="n">
        <v>0</v>
      </c>
      <c r="HJ51" s="6" t="n">
        <v>0</v>
      </c>
      <c r="HK51" s="6" t="n">
        <v>2</v>
      </c>
      <c r="HL51" s="6" t="n">
        <v>0</v>
      </c>
      <c r="HM51" s="6" t="n">
        <v>0</v>
      </c>
      <c r="HN51" s="6" t="n">
        <v>12</v>
      </c>
      <c r="HO51" s="6" t="n">
        <v>70</v>
      </c>
      <c r="HP51" s="6" t="n">
        <v>33</v>
      </c>
      <c r="HQ51" s="6" t="n">
        <v>6</v>
      </c>
      <c r="HR51" s="0" t="n">
        <v>2</v>
      </c>
      <c r="HS51" s="6" t="n">
        <v>0</v>
      </c>
      <c r="HT51" s="6" t="n">
        <v>0</v>
      </c>
      <c r="HU51" s="1" t="n">
        <v>0</v>
      </c>
      <c r="HV51" s="1" t="n">
        <v>0</v>
      </c>
      <c r="HW51" s="1" t="n">
        <v>103</v>
      </c>
      <c r="HX51" s="1" t="n">
        <v>3</v>
      </c>
      <c r="HY51" s="1" t="n">
        <v>0</v>
      </c>
      <c r="HZ51" s="1" t="n">
        <v>131</v>
      </c>
      <c r="IA51" s="1" t="n">
        <v>0</v>
      </c>
      <c r="IB51" s="5" t="s">
        <v>30</v>
      </c>
      <c r="IC51" s="6" t="n">
        <v>32</v>
      </c>
      <c r="ID51" s="6" t="n">
        <v>4</v>
      </c>
      <c r="IE51" s="6" t="n">
        <v>0</v>
      </c>
      <c r="IF51" s="6" t="n">
        <v>13</v>
      </c>
      <c r="IG51" s="6" t="n">
        <v>98</v>
      </c>
      <c r="IH51" s="6" t="n">
        <v>4</v>
      </c>
      <c r="II51" s="6" t="n">
        <v>32</v>
      </c>
      <c r="IJ51" s="6" t="n">
        <v>398</v>
      </c>
      <c r="IK51" s="6" t="n">
        <v>244</v>
      </c>
      <c r="IL51" s="6" t="n">
        <v>85</v>
      </c>
      <c r="IM51" s="6" t="n">
        <v>240</v>
      </c>
      <c r="IN51" s="6" t="n">
        <v>267</v>
      </c>
      <c r="IO51" s="6" t="n">
        <v>491</v>
      </c>
      <c r="IP51" s="0" t="n">
        <v>34</v>
      </c>
      <c r="IQ51" s="6" t="n">
        <v>14</v>
      </c>
      <c r="IR51" s="6" t="n">
        <v>175</v>
      </c>
      <c r="IS51" s="1" t="n">
        <v>276</v>
      </c>
      <c r="IT51" s="1" t="n">
        <v>16</v>
      </c>
      <c r="IU51" s="1" t="n">
        <v>54</v>
      </c>
      <c r="IV51" s="1" t="n">
        <v>360</v>
      </c>
      <c r="IW51" s="1" t="n">
        <v>333</v>
      </c>
      <c r="IX51" s="1" t="n">
        <v>478</v>
      </c>
      <c r="IY51" s="1" t="n">
        <v>0</v>
      </c>
      <c r="IZ51" s="5" t="s">
        <v>30</v>
      </c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</row>
    <row r="52" customFormat="false" ht="12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2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2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2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2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2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2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3" t="s">
        <v>31</v>
      </c>
      <c r="GM52" s="3" t="s">
        <v>31</v>
      </c>
      <c r="GN52" s="3" t="s">
        <v>31</v>
      </c>
      <c r="GO52" s="3" t="s">
        <v>31</v>
      </c>
      <c r="GP52" s="3" t="s">
        <v>31</v>
      </c>
      <c r="GQ52" s="3" t="s">
        <v>31</v>
      </c>
      <c r="GR52" s="11" t="s">
        <v>31</v>
      </c>
      <c r="GS52" s="11" t="s">
        <v>31</v>
      </c>
      <c r="GT52" s="11" t="s">
        <v>31</v>
      </c>
      <c r="GU52" s="11" t="s">
        <v>31</v>
      </c>
      <c r="GV52" s="11" t="s">
        <v>31</v>
      </c>
      <c r="GW52" s="11" t="s">
        <v>31</v>
      </c>
      <c r="GX52" s="11" t="s">
        <v>31</v>
      </c>
      <c r="GY52" s="11" t="s">
        <v>31</v>
      </c>
      <c r="GZ52" s="11" t="s">
        <v>31</v>
      </c>
      <c r="HA52" s="11" t="s">
        <v>31</v>
      </c>
      <c r="HB52" s="9"/>
      <c r="HC52" s="3" t="s">
        <v>31</v>
      </c>
      <c r="HD52" s="2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2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2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</row>
    <row r="53" customFormat="false" ht="12.8" hidden="false" customHeight="false" outlineLevel="0" collapsed="false">
      <c r="A53" s="3" t="s">
        <v>32</v>
      </c>
      <c r="B53" s="6" t="n">
        <v>1987</v>
      </c>
      <c r="C53" s="6" t="n">
        <v>1988</v>
      </c>
      <c r="D53" s="6" t="n">
        <v>1989</v>
      </c>
      <c r="E53" s="6" t="n">
        <v>1990</v>
      </c>
      <c r="F53" s="6" t="n">
        <v>1991</v>
      </c>
      <c r="G53" s="6" t="n">
        <v>1992</v>
      </c>
      <c r="H53" s="6" t="n">
        <v>1993</v>
      </c>
      <c r="I53" s="6" t="n">
        <v>1994</v>
      </c>
      <c r="J53" s="6" t="n">
        <v>1995</v>
      </c>
      <c r="K53" s="6" t="n">
        <v>1996</v>
      </c>
      <c r="L53" s="6" t="n">
        <v>1997</v>
      </c>
      <c r="M53" s="6" t="n">
        <v>1998</v>
      </c>
      <c r="N53" s="6" t="n">
        <v>1999</v>
      </c>
      <c r="O53" s="6" t="n">
        <v>2000</v>
      </c>
      <c r="P53" s="6" t="n">
        <v>2001</v>
      </c>
      <c r="Q53" s="6" t="n">
        <f aca="false">Q5</f>
        <v>2002</v>
      </c>
      <c r="R53" s="6" t="str">
        <f aca="false">R5</f>
        <v>2003</v>
      </c>
      <c r="S53" s="6" t="n">
        <f aca="false">S5</f>
        <v>2004</v>
      </c>
      <c r="T53" s="6" t="n">
        <f aca="false">T5</f>
        <v>2005</v>
      </c>
      <c r="U53" s="6" t="n">
        <f aca="false">U5</f>
        <v>2006</v>
      </c>
      <c r="V53" s="6" t="n">
        <f aca="false">V5</f>
        <v>2007</v>
      </c>
      <c r="W53" s="6" t="n">
        <f aca="false">W5</f>
        <v>2008</v>
      </c>
      <c r="X53" s="6" t="n">
        <f aca="false">X5</f>
        <v>2009</v>
      </c>
      <c r="Y53" s="6" t="n">
        <f aca="false">Y5</f>
        <v>2010</v>
      </c>
      <c r="Z53" s="6" t="n">
        <f aca="false">Z5</f>
        <v>2011</v>
      </c>
      <c r="AA53" s="6" t="n">
        <f aca="false">AA5</f>
        <v>2012</v>
      </c>
      <c r="AB53" s="6" t="n">
        <f aca="false">AB5</f>
        <v>2013</v>
      </c>
      <c r="AC53" s="6" t="n">
        <f aca="false">AC5</f>
        <v>2014</v>
      </c>
      <c r="AD53" s="6" t="n">
        <f aca="false">AD5</f>
        <v>2015</v>
      </c>
      <c r="AE53" s="6" t="n">
        <f aca="false">AE5</f>
        <v>2016</v>
      </c>
      <c r="AF53" s="5" t="s">
        <v>32</v>
      </c>
      <c r="AG53" s="6" t="n">
        <v>1987</v>
      </c>
      <c r="AH53" s="6" t="n">
        <v>1988</v>
      </c>
      <c r="AI53" s="6" t="n">
        <v>1989</v>
      </c>
      <c r="AJ53" s="6" t="n">
        <v>1990</v>
      </c>
      <c r="AK53" s="6" t="n">
        <v>1991</v>
      </c>
      <c r="AL53" s="6" t="n">
        <v>1992</v>
      </c>
      <c r="AM53" s="6" t="n">
        <v>1993</v>
      </c>
      <c r="AN53" s="6" t="n">
        <v>1994</v>
      </c>
      <c r="AO53" s="6" t="n">
        <v>1995</v>
      </c>
      <c r="AP53" s="6" t="n">
        <v>1996</v>
      </c>
      <c r="AQ53" s="6" t="n">
        <v>1997</v>
      </c>
      <c r="AR53" s="6" t="n">
        <v>1998</v>
      </c>
      <c r="AS53" s="6" t="n">
        <v>1999</v>
      </c>
      <c r="AT53" s="6" t="n">
        <v>2000</v>
      </c>
      <c r="AU53" s="6" t="n">
        <f aca="false">AU5</f>
        <v>2001</v>
      </c>
      <c r="AV53" s="6" t="n">
        <f aca="false">AV5</f>
        <v>2002</v>
      </c>
      <c r="AW53" s="6" t="str">
        <f aca="false">AW5</f>
        <v>2003</v>
      </c>
      <c r="AX53" s="6" t="n">
        <f aca="false">AX5</f>
        <v>2004</v>
      </c>
      <c r="AY53" s="6" t="n">
        <f aca="false">AY5</f>
        <v>2005</v>
      </c>
      <c r="AZ53" s="6" t="n">
        <f aca="false">AZ5</f>
        <v>2006</v>
      </c>
      <c r="BA53" s="6" t="n">
        <f aca="false">BA5</f>
        <v>2007</v>
      </c>
      <c r="BB53" s="6" t="n">
        <f aca="false">BB5</f>
        <v>2008</v>
      </c>
      <c r="BC53" s="6" t="n">
        <f aca="false">BC5</f>
        <v>2009</v>
      </c>
      <c r="BD53" s="6" t="n">
        <f aca="false">BD5</f>
        <v>2010</v>
      </c>
      <c r="BE53" s="6" t="n">
        <f aca="false">BE5</f>
        <v>2011</v>
      </c>
      <c r="BF53" s="6" t="n">
        <f aca="false">BF5</f>
        <v>2012</v>
      </c>
      <c r="BG53" s="6" t="n">
        <f aca="false">BG5</f>
        <v>2013</v>
      </c>
      <c r="BH53" s="6" t="n">
        <f aca="false">BH5</f>
        <v>2014</v>
      </c>
      <c r="BI53" s="6" t="n">
        <f aca="false">BI5</f>
        <v>2015</v>
      </c>
      <c r="BJ53" s="6" t="n">
        <f aca="false">BJ5</f>
        <v>2016</v>
      </c>
      <c r="BK53" s="5" t="s">
        <v>32</v>
      </c>
      <c r="BL53" s="6" t="n">
        <v>1987</v>
      </c>
      <c r="BM53" s="6" t="n">
        <v>1988</v>
      </c>
      <c r="BN53" s="6" t="n">
        <v>1989</v>
      </c>
      <c r="BO53" s="6" t="n">
        <v>1990</v>
      </c>
      <c r="BP53" s="6" t="n">
        <v>1991</v>
      </c>
      <c r="BQ53" s="6" t="n">
        <v>1992</v>
      </c>
      <c r="BR53" s="6" t="n">
        <v>1993</v>
      </c>
      <c r="BS53" s="6" t="n">
        <v>1994</v>
      </c>
      <c r="BT53" s="6" t="n">
        <v>1995</v>
      </c>
      <c r="BU53" s="6" t="n">
        <v>1996</v>
      </c>
      <c r="BV53" s="6" t="n">
        <v>1997</v>
      </c>
      <c r="BW53" s="6" t="n">
        <v>1998</v>
      </c>
      <c r="BX53" s="6" t="n">
        <v>1999</v>
      </c>
      <c r="BY53" s="6" t="n">
        <v>2000</v>
      </c>
      <c r="BZ53" s="6" t="n">
        <f aca="false">BZ5</f>
        <v>2001</v>
      </c>
      <c r="CA53" s="6" t="n">
        <f aca="false">CA5</f>
        <v>2002</v>
      </c>
      <c r="CB53" s="6" t="str">
        <f aca="false">CB5</f>
        <v>2003</v>
      </c>
      <c r="CC53" s="6" t="n">
        <f aca="false">CC5</f>
        <v>2004</v>
      </c>
      <c r="CD53" s="6" t="n">
        <f aca="false">CD5</f>
        <v>2005</v>
      </c>
      <c r="CE53" s="6" t="n">
        <f aca="false">CE5</f>
        <v>2006</v>
      </c>
      <c r="CF53" s="6" t="n">
        <f aca="false">CF5</f>
        <v>2007</v>
      </c>
      <c r="CG53" s="6" t="n">
        <f aca="false">CG5</f>
        <v>2008</v>
      </c>
      <c r="CH53" s="6" t="n">
        <f aca="false">CH5</f>
        <v>2009</v>
      </c>
      <c r="CI53" s="6" t="n">
        <f aca="false">CI5</f>
        <v>2010</v>
      </c>
      <c r="CJ53" s="6" t="n">
        <f aca="false">CJ5</f>
        <v>2011</v>
      </c>
      <c r="CK53" s="6" t="n">
        <f aca="false">CK5</f>
        <v>2012</v>
      </c>
      <c r="CL53" s="6" t="n">
        <f aca="false">CL5</f>
        <v>2013</v>
      </c>
      <c r="CM53" s="6" t="n">
        <f aca="false">CM5</f>
        <v>2014</v>
      </c>
      <c r="CN53" s="6" t="n">
        <f aca="false">CN5</f>
        <v>2015</v>
      </c>
      <c r="CO53" s="6" t="n">
        <f aca="false">CO5</f>
        <v>2016</v>
      </c>
      <c r="CP53" s="5" t="s">
        <v>32</v>
      </c>
      <c r="CQ53" s="1"/>
      <c r="CR53" s="6" t="n">
        <v>1999</v>
      </c>
      <c r="CS53" s="6" t="n">
        <v>2000</v>
      </c>
      <c r="CT53" s="6" t="n">
        <f aca="false">CT5</f>
        <v>2001</v>
      </c>
      <c r="CU53" s="6" t="n">
        <f aca="false">CU5</f>
        <v>2002</v>
      </c>
      <c r="CV53" s="6" t="str">
        <f aca="false">CV5</f>
        <v>2003</v>
      </c>
      <c r="CW53" s="6" t="n">
        <f aca="false">CW5</f>
        <v>2004</v>
      </c>
      <c r="CX53" s="6" t="n">
        <f aca="false">CX5</f>
        <v>2005</v>
      </c>
      <c r="CY53" s="6" t="n">
        <f aca="false">CY5</f>
        <v>2006</v>
      </c>
      <c r="CZ53" s="6" t="n">
        <f aca="false">CZ5</f>
        <v>2007</v>
      </c>
      <c r="DA53" s="6" t="n">
        <f aca="false">DA5</f>
        <v>2008</v>
      </c>
      <c r="DB53" s="6" t="n">
        <f aca="false">DB5</f>
        <v>2009</v>
      </c>
      <c r="DC53" s="6" t="n">
        <f aca="false">DC5</f>
        <v>2010</v>
      </c>
      <c r="DD53" s="6" t="n">
        <f aca="false">DD5</f>
        <v>2011</v>
      </c>
      <c r="DE53" s="6" t="n">
        <f aca="false">DE5</f>
        <v>2012</v>
      </c>
      <c r="DF53" s="6" t="n">
        <f aca="false">DF5</f>
        <v>2013</v>
      </c>
      <c r="DG53" s="6" t="n">
        <f aca="false">DG5</f>
        <v>2014</v>
      </c>
      <c r="DH53" s="6" t="n">
        <f aca="false">DH5</f>
        <v>2015</v>
      </c>
      <c r="DI53" s="6" t="n">
        <f aca="false">DI5</f>
        <v>2016</v>
      </c>
      <c r="DJ53" s="5" t="s">
        <v>32</v>
      </c>
      <c r="DK53" s="6" t="n">
        <v>2000</v>
      </c>
      <c r="DL53" s="6" t="n">
        <f aca="false">DL5</f>
        <v>2001</v>
      </c>
      <c r="DM53" s="6" t="n">
        <f aca="false">DM5</f>
        <v>2002</v>
      </c>
      <c r="DN53" s="6" t="str">
        <f aca="false">DN5</f>
        <v>2003</v>
      </c>
      <c r="DO53" s="6" t="n">
        <f aca="false">DO5</f>
        <v>2004</v>
      </c>
      <c r="DP53" s="6" t="n">
        <f aca="false">DP5</f>
        <v>2005</v>
      </c>
      <c r="DQ53" s="6" t="n">
        <f aca="false">DQ5</f>
        <v>2006</v>
      </c>
      <c r="DR53" s="6" t="n">
        <f aca="false">DR5</f>
        <v>2007</v>
      </c>
      <c r="DS53" s="6" t="n">
        <f aca="false">DS5</f>
        <v>2008</v>
      </c>
      <c r="DT53" s="6" t="n">
        <f aca="false">DT5</f>
        <v>2009</v>
      </c>
      <c r="DU53" s="6" t="n">
        <f aca="false">DU5</f>
        <v>2010</v>
      </c>
      <c r="DV53" s="6" t="n">
        <f aca="false">DV5</f>
        <v>2011</v>
      </c>
      <c r="DW53" s="6" t="n">
        <f aca="false">DW5</f>
        <v>2012</v>
      </c>
      <c r="DX53" s="6" t="n">
        <f aca="false">DX5</f>
        <v>2013</v>
      </c>
      <c r="DY53" s="6" t="n">
        <f aca="false">DY5</f>
        <v>2014</v>
      </c>
      <c r="DZ53" s="6" t="n">
        <f aca="false">DZ5</f>
        <v>2015</v>
      </c>
      <c r="EA53" s="6" t="n">
        <f aca="false">EA5</f>
        <v>2016</v>
      </c>
      <c r="EB53" s="5" t="s">
        <v>32</v>
      </c>
      <c r="EC53" s="6" t="n">
        <f aca="false">EC38</f>
        <v>2002</v>
      </c>
      <c r="ED53" s="6" t="str">
        <f aca="false">ED5</f>
        <v>2003</v>
      </c>
      <c r="EE53" s="6" t="n">
        <f aca="false">EE5</f>
        <v>2004</v>
      </c>
      <c r="EF53" s="6" t="n">
        <f aca="false">EF5</f>
        <v>2005</v>
      </c>
      <c r="EG53" s="6" t="n">
        <f aca="false">EG5</f>
        <v>2006</v>
      </c>
      <c r="EH53" s="6" t="n">
        <f aca="false">EH5</f>
        <v>2007</v>
      </c>
      <c r="EI53" s="6" t="n">
        <f aca="false">EI5</f>
        <v>2008</v>
      </c>
      <c r="EJ53" s="6" t="n">
        <f aca="false">EJ5</f>
        <v>2009</v>
      </c>
      <c r="EK53" s="6" t="n">
        <f aca="false">EK5</f>
        <v>2010</v>
      </c>
      <c r="EL53" s="6" t="n">
        <f aca="false">EL5</f>
        <v>2011</v>
      </c>
      <c r="EM53" s="6" t="n">
        <f aca="false">EM5</f>
        <v>2012</v>
      </c>
      <c r="EN53" s="6" t="n">
        <f aca="false">EN5</f>
        <v>2013</v>
      </c>
      <c r="EO53" s="6" t="n">
        <f aca="false">EO5</f>
        <v>2014</v>
      </c>
      <c r="EP53" s="6" t="n">
        <f aca="false">EP5</f>
        <v>2015</v>
      </c>
      <c r="EQ53" s="6" t="n">
        <f aca="false">EQ5</f>
        <v>2016</v>
      </c>
      <c r="ER53" s="5" t="s">
        <v>32</v>
      </c>
      <c r="ES53" s="6" t="n">
        <v>1987</v>
      </c>
      <c r="ET53" s="6" t="n">
        <v>1988</v>
      </c>
      <c r="EU53" s="6" t="n">
        <v>1989</v>
      </c>
      <c r="EV53" s="6" t="n">
        <v>1990</v>
      </c>
      <c r="EW53" s="6" t="n">
        <v>1991</v>
      </c>
      <c r="EX53" s="6" t="n">
        <v>1992</v>
      </c>
      <c r="EY53" s="6" t="n">
        <v>1993</v>
      </c>
      <c r="EZ53" s="6" t="n">
        <v>1994</v>
      </c>
      <c r="FA53" s="6" t="n">
        <v>1995</v>
      </c>
      <c r="FB53" s="6" t="n">
        <v>1996</v>
      </c>
      <c r="FC53" s="6" t="n">
        <v>1997</v>
      </c>
      <c r="FD53" s="6" t="n">
        <v>1998</v>
      </c>
      <c r="FE53" s="6" t="n">
        <v>1999</v>
      </c>
      <c r="FF53" s="6" t="n">
        <v>2000</v>
      </c>
      <c r="FG53" s="6" t="n">
        <f aca="false">FG5</f>
        <v>2001</v>
      </c>
      <c r="FH53" s="6" t="n">
        <f aca="false">FH5</f>
        <v>2002</v>
      </c>
      <c r="FI53" s="6" t="n">
        <f aca="false">FI5</f>
        <v>2003</v>
      </c>
      <c r="FJ53" s="6" t="n">
        <f aca="false">FJ5</f>
        <v>2004</v>
      </c>
      <c r="FK53" s="6" t="n">
        <f aca="false">FK5</f>
        <v>2005</v>
      </c>
      <c r="FL53" s="6" t="n">
        <f aca="false">FL5</f>
        <v>2006</v>
      </c>
      <c r="FM53" s="6" t="n">
        <f aca="false">FM5</f>
        <v>2007</v>
      </c>
      <c r="FN53" s="6" t="n">
        <f aca="false">FN5</f>
        <v>2008</v>
      </c>
      <c r="FO53" s="6" t="n">
        <f aca="false">FO5</f>
        <v>2009</v>
      </c>
      <c r="FP53" s="6" t="n">
        <f aca="false">FP5</f>
        <v>2010</v>
      </c>
      <c r="FQ53" s="6" t="n">
        <f aca="false">FQ5</f>
        <v>2011</v>
      </c>
      <c r="FR53" s="6" t="n">
        <f aca="false">FR5</f>
        <v>2012</v>
      </c>
      <c r="FS53" s="6" t="n">
        <f aca="false">FS5</f>
        <v>2013</v>
      </c>
      <c r="FT53" s="6" t="n">
        <f aca="false">FT5</f>
        <v>2014</v>
      </c>
      <c r="FU53" s="6" t="n">
        <f aca="false">FU5</f>
        <v>2015</v>
      </c>
      <c r="FV53" s="6" t="n">
        <f aca="false">FV5</f>
        <v>2016</v>
      </c>
      <c r="FW53" s="5" t="s">
        <v>32</v>
      </c>
      <c r="FX53" s="6" t="n">
        <v>1987</v>
      </c>
      <c r="FY53" s="6" t="n">
        <v>1988</v>
      </c>
      <c r="FZ53" s="6" t="n">
        <v>1989</v>
      </c>
      <c r="GA53" s="6" t="n">
        <v>1990</v>
      </c>
      <c r="GB53" s="6" t="n">
        <v>1991</v>
      </c>
      <c r="GC53" s="6" t="n">
        <v>1992</v>
      </c>
      <c r="GD53" s="6" t="n">
        <v>1993</v>
      </c>
      <c r="GE53" s="6" t="n">
        <v>1994</v>
      </c>
      <c r="GF53" s="6" t="n">
        <v>1995</v>
      </c>
      <c r="GG53" s="6" t="n">
        <v>1996</v>
      </c>
      <c r="GH53" s="6" t="n">
        <v>1997</v>
      </c>
      <c r="GI53" s="6" t="n">
        <v>1998</v>
      </c>
      <c r="GJ53" s="6" t="n">
        <v>1999</v>
      </c>
      <c r="GK53" s="6" t="n">
        <v>2000</v>
      </c>
      <c r="GL53" s="6" t="n">
        <v>2001</v>
      </c>
      <c r="GM53" s="6" t="n">
        <f aca="false">+GM5</f>
        <v>2002</v>
      </c>
      <c r="GN53" s="6" t="str">
        <f aca="false">+GN5</f>
        <v>2003</v>
      </c>
      <c r="GO53" s="6" t="n">
        <f aca="false">+GO5</f>
        <v>2004</v>
      </c>
      <c r="GP53" s="6" t="n">
        <f aca="false">+GP5</f>
        <v>2005</v>
      </c>
      <c r="GQ53" s="6" t="n">
        <f aca="false">+GQ5</f>
        <v>2006</v>
      </c>
      <c r="GR53" s="6" t="n">
        <f aca="false">+GR5</f>
        <v>2007</v>
      </c>
      <c r="GS53" s="6" t="n">
        <f aca="false">+GS5</f>
        <v>2008</v>
      </c>
      <c r="GT53" s="6" t="n">
        <f aca="false">+GT5</f>
        <v>2009</v>
      </c>
      <c r="GU53" s="6" t="n">
        <f aca="false">+GU5</f>
        <v>2010</v>
      </c>
      <c r="GV53" s="6" t="n">
        <f aca="false">+GV5</f>
        <v>2011</v>
      </c>
      <c r="GW53" s="6" t="n">
        <f aca="false">+GW5</f>
        <v>2012</v>
      </c>
      <c r="GX53" s="6" t="n">
        <f aca="false">+GX5</f>
        <v>2013</v>
      </c>
      <c r="GY53" s="6" t="n">
        <f aca="false">+GY5</f>
        <v>2014</v>
      </c>
      <c r="GZ53" s="6" t="n">
        <f aca="false">+GZ5</f>
        <v>2015</v>
      </c>
      <c r="HA53" s="6" t="n">
        <f aca="false">+HA5</f>
        <v>2016</v>
      </c>
      <c r="HB53" s="9"/>
      <c r="HC53" s="3" t="s">
        <v>31</v>
      </c>
      <c r="HD53" s="5" t="s">
        <v>32</v>
      </c>
      <c r="HE53" s="6" t="n">
        <v>1994</v>
      </c>
      <c r="HF53" s="6" t="n">
        <v>1995</v>
      </c>
      <c r="HG53" s="6" t="n">
        <v>1996</v>
      </c>
      <c r="HH53" s="6" t="n">
        <v>1997</v>
      </c>
      <c r="HI53" s="6" t="n">
        <v>1998</v>
      </c>
      <c r="HJ53" s="6" t="n">
        <v>1999</v>
      </c>
      <c r="HK53" s="6" t="n">
        <v>2000</v>
      </c>
      <c r="HL53" s="6" t="n">
        <f aca="false">HL5</f>
        <v>2001</v>
      </c>
      <c r="HM53" s="6" t="n">
        <f aca="false">HM5</f>
        <v>2002</v>
      </c>
      <c r="HN53" s="6" t="str">
        <f aca="false">HN5</f>
        <v>2003</v>
      </c>
      <c r="HO53" s="6" t="n">
        <f aca="false">HO5</f>
        <v>2004</v>
      </c>
      <c r="HP53" s="6" t="n">
        <f aca="false">HP5</f>
        <v>2005</v>
      </c>
      <c r="HQ53" s="6" t="n">
        <f aca="false">HQ5</f>
        <v>2006</v>
      </c>
      <c r="HR53" s="6" t="n">
        <f aca="false">HR5</f>
        <v>2007</v>
      </c>
      <c r="HS53" s="6" t="n">
        <f aca="false">HS5</f>
        <v>2008</v>
      </c>
      <c r="HT53" s="6" t="n">
        <f aca="false">HT5</f>
        <v>2009</v>
      </c>
      <c r="HU53" s="6" t="n">
        <f aca="false">HU5</f>
        <v>2010</v>
      </c>
      <c r="HV53" s="6" t="n">
        <f aca="false">HV5</f>
        <v>2011</v>
      </c>
      <c r="HW53" s="6" t="n">
        <f aca="false">HW5</f>
        <v>2012</v>
      </c>
      <c r="HX53" s="6" t="n">
        <f aca="false">HX5</f>
        <v>2013</v>
      </c>
      <c r="HY53" s="6" t="n">
        <f aca="false">HY5</f>
        <v>2014</v>
      </c>
      <c r="HZ53" s="6" t="n">
        <f aca="false">HZ5</f>
        <v>2015</v>
      </c>
      <c r="IA53" s="6" t="n">
        <f aca="false">IA5</f>
        <v>2016</v>
      </c>
      <c r="IB53" s="5" t="s">
        <v>32</v>
      </c>
      <c r="IC53" s="6" t="n">
        <v>1994</v>
      </c>
      <c r="ID53" s="6" t="n">
        <v>1995</v>
      </c>
      <c r="IE53" s="6" t="n">
        <v>1996</v>
      </c>
      <c r="IF53" s="6" t="n">
        <v>1997</v>
      </c>
      <c r="IG53" s="6" t="n">
        <v>1998</v>
      </c>
      <c r="IH53" s="6" t="n">
        <v>1999</v>
      </c>
      <c r="II53" s="6" t="n">
        <v>2000</v>
      </c>
      <c r="IJ53" s="6" t="n">
        <f aca="false">IJ5</f>
        <v>2001</v>
      </c>
      <c r="IK53" s="6" t="n">
        <f aca="false">IK5</f>
        <v>2002</v>
      </c>
      <c r="IL53" s="6" t="str">
        <f aca="false">IL5</f>
        <v>2003</v>
      </c>
      <c r="IM53" s="6" t="n">
        <f aca="false">IM5</f>
        <v>2004</v>
      </c>
      <c r="IN53" s="6" t="n">
        <f aca="false">IN5</f>
        <v>2005</v>
      </c>
      <c r="IO53" s="6" t="n">
        <f aca="false">IO5</f>
        <v>2006</v>
      </c>
      <c r="IP53" s="6" t="n">
        <f aca="false">IP5</f>
        <v>2007</v>
      </c>
      <c r="IQ53" s="6" t="n">
        <f aca="false">IQ5</f>
        <v>2008</v>
      </c>
      <c r="IR53" s="6" t="n">
        <f aca="false">IR5</f>
        <v>2009</v>
      </c>
      <c r="IS53" s="6" t="n">
        <f aca="false">IS5</f>
        <v>2010</v>
      </c>
      <c r="IT53" s="6" t="n">
        <f aca="false">IT5</f>
        <v>2011</v>
      </c>
      <c r="IU53" s="6" t="n">
        <f aca="false">IU5</f>
        <v>2012</v>
      </c>
      <c r="IV53" s="6" t="n">
        <f aca="false">IV5</f>
        <v>2013</v>
      </c>
      <c r="IW53" s="6" t="n">
        <f aca="false">IW5</f>
        <v>2014</v>
      </c>
      <c r="IX53" s="6" t="n">
        <f aca="false">IX5</f>
        <v>2015</v>
      </c>
      <c r="IY53" s="6" t="n">
        <f aca="false">IY5</f>
        <v>2016</v>
      </c>
      <c r="IZ53" s="5" t="s">
        <v>32</v>
      </c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</row>
    <row r="54" customFormat="false" ht="12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2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2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2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2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2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2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3" t="s">
        <v>31</v>
      </c>
      <c r="GM54" s="3" t="s">
        <v>31</v>
      </c>
      <c r="GN54" s="3" t="s">
        <v>31</v>
      </c>
      <c r="GO54" s="3" t="s">
        <v>31</v>
      </c>
      <c r="GP54" s="3" t="s">
        <v>31</v>
      </c>
      <c r="GQ54" s="3" t="s">
        <v>31</v>
      </c>
      <c r="GR54" s="11" t="s">
        <v>31</v>
      </c>
      <c r="GS54" s="11" t="s">
        <v>31</v>
      </c>
      <c r="GT54" s="11" t="s">
        <v>31</v>
      </c>
      <c r="GU54" s="11" t="s">
        <v>31</v>
      </c>
      <c r="GV54" s="11" t="s">
        <v>31</v>
      </c>
      <c r="GW54" s="11" t="s">
        <v>31</v>
      </c>
      <c r="GX54" s="11" t="s">
        <v>31</v>
      </c>
      <c r="GY54" s="11" t="s">
        <v>31</v>
      </c>
      <c r="GZ54" s="11" t="s">
        <v>31</v>
      </c>
      <c r="HA54" s="11" t="s">
        <v>31</v>
      </c>
      <c r="HB54" s="9"/>
      <c r="HC54" s="3" t="s">
        <v>31</v>
      </c>
      <c r="HD54" s="2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2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2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</row>
    <row r="55" customFormat="false" ht="12.8" hidden="false" customHeight="false" outlineLevel="0" collapsed="false">
      <c r="A55" s="3" t="s">
        <v>18</v>
      </c>
      <c r="B55" s="1"/>
      <c r="C55" s="6" t="n">
        <f aca="false">B66-B40+C40</f>
        <v>2118</v>
      </c>
      <c r="D55" s="6" t="n">
        <f aca="false">C66-C40+D40</f>
        <v>2221</v>
      </c>
      <c r="E55" s="6" t="n">
        <f aca="false">D66-D40+E40</f>
        <v>802</v>
      </c>
      <c r="F55" s="6" t="n">
        <f aca="false">E66-E40+F40</f>
        <v>201</v>
      </c>
      <c r="G55" s="6" t="n">
        <f aca="false">F66-F40+G40</f>
        <v>171</v>
      </c>
      <c r="H55" s="6" t="n">
        <f aca="false">G66-G40+H40</f>
        <v>330</v>
      </c>
      <c r="I55" s="6" t="n">
        <f aca="false">H66-H40+I40</f>
        <v>261</v>
      </c>
      <c r="J55" s="6" t="n">
        <f aca="false">I66-I40+J40</f>
        <v>143</v>
      </c>
      <c r="K55" s="6" t="n">
        <f aca="false">J66-J40+K40</f>
        <v>144</v>
      </c>
      <c r="L55" s="6" t="n">
        <f aca="false">K66-K40+L40</f>
        <v>150</v>
      </c>
      <c r="M55" s="6" t="n">
        <f aca="false">L66-L40+M40</f>
        <v>286</v>
      </c>
      <c r="N55" s="6" t="n">
        <f aca="false">M66-M40+N40</f>
        <v>348</v>
      </c>
      <c r="O55" s="6" t="n">
        <f aca="false">N66-N40+O40</f>
        <v>279</v>
      </c>
      <c r="P55" s="6" t="n">
        <f aca="false">O66-O40+P40</f>
        <v>249</v>
      </c>
      <c r="Q55" s="6" t="n">
        <f aca="false">P66-P40+Q40</f>
        <v>91</v>
      </c>
      <c r="R55" s="6" t="n">
        <f aca="false">Q66-Q40+R40</f>
        <v>254</v>
      </c>
      <c r="S55" s="6" t="n">
        <f aca="false">R66-R40+S40</f>
        <v>106</v>
      </c>
      <c r="T55" s="6" t="n">
        <f aca="false">S66-S40+T40</f>
        <v>600</v>
      </c>
      <c r="U55" s="6" t="n">
        <f aca="false">T66-T40+U40</f>
        <v>264</v>
      </c>
      <c r="V55" s="6" t="n">
        <f aca="false">U66-U40+V40</f>
        <v>152</v>
      </c>
      <c r="W55" s="6" t="n">
        <f aca="false">V66-V40+W40</f>
        <v>94</v>
      </c>
      <c r="X55" s="6" t="n">
        <f aca="false">W66-W40+X40</f>
        <v>92</v>
      </c>
      <c r="Y55" s="6" t="n">
        <f aca="false">X66-X40+Y40</f>
        <v>90</v>
      </c>
      <c r="Z55" s="6" t="n">
        <f aca="false">Y66-Y40+Z40</f>
        <v>32</v>
      </c>
      <c r="AA55" s="6" t="n">
        <f aca="false">Z66-Z40+AA40</f>
        <v>38</v>
      </c>
      <c r="AB55" s="6" t="n">
        <f aca="false">AA66-AA40+AB40</f>
        <v>31</v>
      </c>
      <c r="AC55" s="6" t="n">
        <f aca="false">AB66-AB40+AC40</f>
        <v>212</v>
      </c>
      <c r="AD55" s="6" t="n">
        <f aca="false">AC66-AC40+AD40</f>
        <v>110</v>
      </c>
      <c r="AE55" s="6" t="n">
        <f aca="false">AD66-AD40+AE40</f>
        <v>712</v>
      </c>
      <c r="AF55" s="5" t="s">
        <v>18</v>
      </c>
      <c r="AG55" s="1"/>
      <c r="AH55" s="6" t="n">
        <f aca="false">AG66-AG40+AH40</f>
        <v>439</v>
      </c>
      <c r="AI55" s="6" t="n">
        <f aca="false">AH66-AH40+AI40</f>
        <v>256</v>
      </c>
      <c r="AJ55" s="6" t="n">
        <f aca="false">AI66-AI40+AJ40</f>
        <v>61</v>
      </c>
      <c r="AK55" s="6" t="n">
        <f aca="false">AJ66-AJ40+AK40</f>
        <v>73</v>
      </c>
      <c r="AL55" s="6" t="n">
        <f aca="false">AK66-AK40+AL40</f>
        <v>84</v>
      </c>
      <c r="AM55" s="6" t="n">
        <f aca="false">AL66-AL40+AM40</f>
        <v>79</v>
      </c>
      <c r="AN55" s="6" t="n">
        <f aca="false">AM66-AM40+AN40</f>
        <v>78</v>
      </c>
      <c r="AO55" s="6" t="n">
        <f aca="false">AN66-AN40+AO40</f>
        <v>216</v>
      </c>
      <c r="AP55" s="6" t="n">
        <f aca="false">AO66-AO40+AP40</f>
        <v>485</v>
      </c>
      <c r="AQ55" s="6" t="n">
        <f aca="false">AP66-AP40+AQ40</f>
        <v>196</v>
      </c>
      <c r="AR55" s="6" t="n">
        <f aca="false">AQ66-AQ40+AR40</f>
        <v>105</v>
      </c>
      <c r="AS55" s="6" t="n">
        <f aca="false">AR66-AR40+AS40</f>
        <v>396</v>
      </c>
      <c r="AT55" s="6" t="n">
        <f aca="false">AS66-AS40+AT40</f>
        <v>415</v>
      </c>
      <c r="AU55" s="6" t="n">
        <f aca="false">AT66-AT40+AU40</f>
        <v>1023</v>
      </c>
      <c r="AV55" s="6" t="n">
        <f aca="false">AU66-AU40+AV40</f>
        <v>602</v>
      </c>
      <c r="AW55" s="6" t="n">
        <f aca="false">AV66-AV40+AW40</f>
        <v>897</v>
      </c>
      <c r="AX55" s="6" t="n">
        <f aca="false">AW66-AW40+AX40</f>
        <v>65</v>
      </c>
      <c r="AY55" s="6" t="n">
        <f aca="false">AX66-AX40+AY40</f>
        <v>491</v>
      </c>
      <c r="AZ55" s="6" t="n">
        <f aca="false">AY66-AY40+AZ40</f>
        <v>233</v>
      </c>
      <c r="BA55" s="6" t="n">
        <f aca="false">AZ66-AZ40+BA40</f>
        <v>287</v>
      </c>
      <c r="BB55" s="6" t="n">
        <f aca="false">BA66-BA40+BB40</f>
        <v>345</v>
      </c>
      <c r="BC55" s="6" t="n">
        <f aca="false">BB66-BB40+BC40</f>
        <v>275</v>
      </c>
      <c r="BD55" s="6" t="n">
        <f aca="false">BC66-BC40+BD40</f>
        <v>124</v>
      </c>
      <c r="BE55" s="6" t="n">
        <f aca="false">BD66-BD40+BE40</f>
        <v>205</v>
      </c>
      <c r="BF55" s="6" t="n">
        <f aca="false">BE66-BE40+BF40</f>
        <v>52</v>
      </c>
      <c r="BG55" s="6" t="n">
        <f aca="false">BF66-BF40+BG40</f>
        <v>0</v>
      </c>
      <c r="BH55" s="6" t="n">
        <f aca="false">BG66-BG40+BH40</f>
        <v>48</v>
      </c>
      <c r="BI55" s="6" t="n">
        <f aca="false">BH66-BH40+BI40</f>
        <v>677</v>
      </c>
      <c r="BJ55" s="6" t="n">
        <f aca="false">BI66-BI40+BJ40</f>
        <v>259</v>
      </c>
      <c r="BK55" s="5" t="s">
        <v>18</v>
      </c>
      <c r="BL55" s="1"/>
      <c r="BM55" s="6" t="n">
        <f aca="false">BL66-BL40+BM40</f>
        <v>201</v>
      </c>
      <c r="BN55" s="6" t="n">
        <f aca="false">BM66-BM40+BN40</f>
        <v>156</v>
      </c>
      <c r="BO55" s="6" t="n">
        <f aca="false">BN66-BN40+BO40</f>
        <v>130</v>
      </c>
      <c r="BP55" s="6" t="n">
        <f aca="false">BO66-BO40+BP40</f>
        <v>38</v>
      </c>
      <c r="BQ55" s="6" t="n">
        <f aca="false">BP66-BP40+BQ40</f>
        <v>18</v>
      </c>
      <c r="BR55" s="6" t="n">
        <f aca="false">BQ66-BQ40+BR40</f>
        <v>0</v>
      </c>
      <c r="BS55" s="6" t="n">
        <f aca="false">BR66-BR40+BS40</f>
        <v>0</v>
      </c>
      <c r="BT55" s="6" t="n">
        <f aca="false">BS66-BS40+BT40</f>
        <v>9</v>
      </c>
      <c r="BU55" s="6" t="n">
        <f aca="false">BT66-BT40+BU40</f>
        <v>2</v>
      </c>
      <c r="BV55" s="6" t="n">
        <f aca="false">BU66-BU40+BV40</f>
        <v>50</v>
      </c>
      <c r="BW55" s="6" t="n">
        <f aca="false">BV66-BV40+BW40</f>
        <v>174</v>
      </c>
      <c r="BX55" s="6" t="n">
        <f aca="false">BW66-BW40+BX40</f>
        <v>46</v>
      </c>
      <c r="BY55" s="6" t="n">
        <f aca="false">BX66-BX40+BY40</f>
        <v>4</v>
      </c>
      <c r="BZ55" s="6" t="n">
        <f aca="false">BY66-BY40+BZ40</f>
        <v>66</v>
      </c>
      <c r="CA55" s="6" t="n">
        <f aca="false">BZ66-BZ40+CA40</f>
        <v>61</v>
      </c>
      <c r="CB55" s="6" t="n">
        <f aca="false">CA66-CA40+CB40</f>
        <v>4</v>
      </c>
      <c r="CC55" s="6" t="n">
        <f aca="false">CB66-CB40+CC40</f>
        <v>0</v>
      </c>
      <c r="CD55" s="6" t="n">
        <f aca="false">CC66-CC40+CD40</f>
        <v>32</v>
      </c>
      <c r="CE55" s="6" t="n">
        <f aca="false">CD66-CD40+CE40</f>
        <v>0</v>
      </c>
      <c r="CF55" s="6" t="n">
        <f aca="false">CE66-CE40+CF40</f>
        <v>24</v>
      </c>
      <c r="CG55" s="6" t="n">
        <f aca="false">CF66-CF40+CG40</f>
        <v>182</v>
      </c>
      <c r="CH55" s="6" t="n">
        <f aca="false">CG66-CG40+CH40</f>
        <v>95</v>
      </c>
      <c r="CI55" s="6" t="n">
        <f aca="false">CH66-CH40+CI40</f>
        <v>23</v>
      </c>
      <c r="CJ55" s="6" t="n">
        <f aca="false">CI66-CI40+CJ40</f>
        <v>48</v>
      </c>
      <c r="CK55" s="6" t="n">
        <f aca="false">CJ66-CJ40+CK40</f>
        <v>0</v>
      </c>
      <c r="CL55" s="6" t="n">
        <f aca="false">CK66-CK40+CL40</f>
        <v>0</v>
      </c>
      <c r="CM55" s="6" t="n">
        <f aca="false">CL66-CL40+CM40</f>
        <v>0</v>
      </c>
      <c r="CN55" s="6" t="n">
        <f aca="false">CM66-CM40+CN40</f>
        <v>40</v>
      </c>
      <c r="CO55" s="6" t="n">
        <f aca="false">CN66-CN40+CO40</f>
        <v>0</v>
      </c>
      <c r="CP55" s="5" t="s">
        <v>18</v>
      </c>
      <c r="CQ55" s="1"/>
      <c r="CR55" s="1"/>
      <c r="CS55" s="6" t="n">
        <f aca="false">CR66-CR40+CS40</f>
        <v>0</v>
      </c>
      <c r="CT55" s="6" t="n">
        <f aca="false">CS66-CS40+CT40</f>
        <v>4</v>
      </c>
      <c r="CU55" s="6" t="n">
        <f aca="false">CT66-CT40+CU40</f>
        <v>0</v>
      </c>
      <c r="CV55" s="6" t="n">
        <f aca="false">CU66-CU40+CV40</f>
        <v>2</v>
      </c>
      <c r="CW55" s="6" t="n">
        <f aca="false">CV66-CV40+CW40</f>
        <v>15</v>
      </c>
      <c r="CX55" s="6" t="n">
        <f aca="false">CW66-CW40+CX40</f>
        <v>28</v>
      </c>
      <c r="CY55" s="6" t="n">
        <f aca="false">CX66-CX40+CY40</f>
        <v>2</v>
      </c>
      <c r="CZ55" s="6" t="n">
        <f aca="false">CY66-CY40+CZ40</f>
        <v>12</v>
      </c>
      <c r="DA55" s="6" t="n">
        <f aca="false">CZ66-CZ40+DA40</f>
        <v>9</v>
      </c>
      <c r="DB55" s="6" t="n">
        <f aca="false">DA66-DA40+DB40</f>
        <v>7</v>
      </c>
      <c r="DC55" s="6" t="n">
        <f aca="false">DB66-DB40+DC40</f>
        <v>0</v>
      </c>
      <c r="DD55" s="6" t="n">
        <f aca="false">DC66-DC40+DD40</f>
        <v>7</v>
      </c>
      <c r="DE55" s="6" t="n">
        <f aca="false">DD66-DD40+DE40</f>
        <v>4</v>
      </c>
      <c r="DF55" s="6" t="n">
        <f aca="false">DE66-DE40+DF40</f>
        <v>4</v>
      </c>
      <c r="DG55" s="6" t="n">
        <f aca="false">DF66-DF40+DG40</f>
        <v>0</v>
      </c>
      <c r="DH55" s="6" t="n">
        <f aca="false">DG66-DG40+DH40</f>
        <v>0</v>
      </c>
      <c r="DI55" s="6" t="n">
        <f aca="false">DH66-DH40+DI40</f>
        <v>0</v>
      </c>
      <c r="DJ55" s="5" t="s">
        <v>18</v>
      </c>
      <c r="DK55" s="1"/>
      <c r="DL55" s="6" t="n">
        <f aca="false">DK66-DK40+DL40</f>
        <v>0</v>
      </c>
      <c r="DM55" s="6" t="n">
        <f aca="false">DL66-DL40+DM40</f>
        <v>0</v>
      </c>
      <c r="DN55" s="6" t="n">
        <f aca="false">DM66-DM40+DN40</f>
        <v>8</v>
      </c>
      <c r="DO55" s="6" t="n">
        <f aca="false">DN66-DN40+DO40</f>
        <v>0</v>
      </c>
      <c r="DP55" s="6" t="n">
        <f aca="false">DO66-DO40+DP40</f>
        <v>0</v>
      </c>
      <c r="DQ55" s="6" t="n">
        <f aca="false">DP66-DP40+DQ40</f>
        <v>4</v>
      </c>
      <c r="DR55" s="6" t="n">
        <f aca="false">DQ66-DQ40+DR40</f>
        <v>14</v>
      </c>
      <c r="DS55" s="6" t="n">
        <f aca="false">DR66-DR40+DS40</f>
        <v>0</v>
      </c>
      <c r="DT55" s="6" t="n">
        <f aca="false">DS66-DS40+DT40</f>
        <v>4</v>
      </c>
      <c r="DU55" s="6" t="n">
        <f aca="false">DT66-DT40+DU40</f>
        <v>0</v>
      </c>
      <c r="DV55" s="6" t="n">
        <f aca="false">DU66-DU40+DV40</f>
        <v>0</v>
      </c>
      <c r="DW55" s="6" t="n">
        <f aca="false">DV66-DV40+DW40</f>
        <v>0</v>
      </c>
      <c r="DX55" s="6" t="n">
        <f aca="false">DW66-DW40+DX40</f>
        <v>4</v>
      </c>
      <c r="DY55" s="6" t="n">
        <f aca="false">DX66-DX40+DY40</f>
        <v>0</v>
      </c>
      <c r="DZ55" s="6" t="n">
        <f aca="false">DY66-DY40+DZ40</f>
        <v>0</v>
      </c>
      <c r="EA55" s="6" t="n">
        <f aca="false">DZ66-DZ40+EA40</f>
        <v>38</v>
      </c>
      <c r="EB55" s="5" t="s">
        <v>18</v>
      </c>
      <c r="EC55" s="6" t="n">
        <v>0</v>
      </c>
      <c r="ED55" s="6" t="n">
        <f aca="false">EC66-EC40+ED40</f>
        <v>41</v>
      </c>
      <c r="EE55" s="6" t="n">
        <f aca="false">ED66-ED40+EE40</f>
        <v>26</v>
      </c>
      <c r="EF55" s="6" t="n">
        <f aca="false">EE66-EE40+EF40</f>
        <v>17</v>
      </c>
      <c r="EG55" s="6" t="n">
        <f aca="false">EF66-EF40+EG40</f>
        <v>0</v>
      </c>
      <c r="EH55" s="6" t="n">
        <f aca="false">EG66-EG40+EH40</f>
        <v>9</v>
      </c>
      <c r="EI55" s="6" t="n">
        <f aca="false">EH66-EH40+EI40</f>
        <v>12</v>
      </c>
      <c r="EJ55" s="6" t="n">
        <f aca="false">EI66-EI40+EJ40</f>
        <v>0</v>
      </c>
      <c r="EK55" s="6" t="n">
        <f aca="false">EJ66-EJ40+EK40</f>
        <v>1</v>
      </c>
      <c r="EL55" s="6" t="n">
        <f aca="false">EK66-EK40+EL40</f>
        <v>0</v>
      </c>
      <c r="EM55" s="6" t="n">
        <f aca="false">EL66-EL40+EM40</f>
        <v>52</v>
      </c>
      <c r="EN55" s="6" t="n">
        <f aca="false">EM66-EM40+EN40</f>
        <v>0</v>
      </c>
      <c r="EO55" s="6" t="n">
        <f aca="false">EN66-EN40+EO40</f>
        <v>0</v>
      </c>
      <c r="EP55" s="6" t="n">
        <f aca="false">EO66-EO40+EP40</f>
        <v>0</v>
      </c>
      <c r="EQ55" s="6" t="n">
        <f aca="false">EP66-EP40+EQ40</f>
        <v>0</v>
      </c>
      <c r="ER55" s="5" t="s">
        <v>18</v>
      </c>
      <c r="ES55" s="1"/>
      <c r="ET55" s="6" t="n">
        <f aca="false">ES66-ES40+ET40</f>
        <v>775</v>
      </c>
      <c r="EU55" s="6" t="n">
        <f aca="false">ET66-ET40+EU40</f>
        <v>258</v>
      </c>
      <c r="EV55" s="6" t="n">
        <f aca="false">EU66-EU40+EV40</f>
        <v>86</v>
      </c>
      <c r="EW55" s="6" t="n">
        <f aca="false">EV66-EV40+EW40</f>
        <v>11</v>
      </c>
      <c r="EX55" s="6" t="n">
        <f aca="false">EW66-EW40+EX40</f>
        <v>65</v>
      </c>
      <c r="EY55" s="6" t="n">
        <f aca="false">EX66-EX40+EY40</f>
        <v>469</v>
      </c>
      <c r="EZ55" s="6" t="n">
        <f aca="false">EY66-EY40+EZ40</f>
        <v>193</v>
      </c>
      <c r="FA55" s="6" t="n">
        <f aca="false">EZ66-EZ40+FA40</f>
        <v>628</v>
      </c>
      <c r="FB55" s="6" t="n">
        <f aca="false">FA66-FA40+FB40</f>
        <v>657</v>
      </c>
      <c r="FC55" s="6" t="n">
        <f aca="false">FB66-FB40+FC40</f>
        <v>719</v>
      </c>
      <c r="FD55" s="6" t="n">
        <f aca="false">FC66-FC40+FD40</f>
        <v>565</v>
      </c>
      <c r="FE55" s="6" t="n">
        <f aca="false">FD66-FD40+FE40</f>
        <v>2779</v>
      </c>
      <c r="FF55" s="6" t="n">
        <f aca="false">FE66-FE40+FF40</f>
        <v>750</v>
      </c>
      <c r="FG55" s="6" t="n">
        <f aca="false">FF66-FF40+FG40</f>
        <v>1426</v>
      </c>
      <c r="FH55" s="6" t="n">
        <f aca="false">FG66-FG40+FH40</f>
        <v>2454</v>
      </c>
      <c r="FI55" s="6" t="n">
        <f aca="false">FH66-FH40+FI40</f>
        <v>1805</v>
      </c>
      <c r="FJ55" s="6" t="n">
        <f aca="false">FI66-FI40+FJ40</f>
        <v>3153</v>
      </c>
      <c r="FK55" s="6" t="n">
        <f aca="false">FJ66-FJ40+FK40</f>
        <v>2290</v>
      </c>
      <c r="FL55" s="6" t="n">
        <f aca="false">FK66-FK40+FL40</f>
        <v>6558</v>
      </c>
      <c r="FM55" s="6" t="n">
        <f aca="false">FL66-FL40+FM40</f>
        <v>3770</v>
      </c>
      <c r="FN55" s="6" t="n">
        <f aca="false">FM66-FM40+FN40</f>
        <v>2573</v>
      </c>
      <c r="FO55" s="6" t="n">
        <f aca="false">FN66-FN40+FO40</f>
        <v>1328</v>
      </c>
      <c r="FP55" s="6" t="n">
        <f aca="false">FO66-FO40+FP40</f>
        <v>1238</v>
      </c>
      <c r="FQ55" s="6" t="n">
        <f aca="false">FP66-FP40+FQ40</f>
        <v>2218</v>
      </c>
      <c r="FR55" s="6" t="n">
        <f aca="false">FQ66-FQ40+FR40</f>
        <v>1658</v>
      </c>
      <c r="FS55" s="6" t="n">
        <f aca="false">FR66-FR40+FS40</f>
        <v>1944</v>
      </c>
      <c r="FT55" s="6" t="n">
        <f aca="false">FS66-FS40+FT40</f>
        <v>3393</v>
      </c>
      <c r="FU55" s="6" t="n">
        <f aca="false">FT66-FT40+FU40</f>
        <v>5360</v>
      </c>
      <c r="FV55" s="6" t="n">
        <f aca="false">FU66-FU40+FV40</f>
        <v>6509</v>
      </c>
      <c r="FW55" s="5" t="s">
        <v>18</v>
      </c>
      <c r="FX55" s="1"/>
      <c r="FY55" s="6" t="n">
        <f aca="false">FX66-FX40+FY40</f>
        <v>3533</v>
      </c>
      <c r="FZ55" s="6" t="n">
        <f aca="false">FY66-FY40+FZ40</f>
        <v>2891</v>
      </c>
      <c r="GA55" s="6" t="e">
        <f aca="false">FZ66-FZ40+GA40</f>
        <v>#VALUE!</v>
      </c>
      <c r="GB55" s="6" t="n">
        <f aca="false">GA66-GA40+GB40</f>
        <v>323</v>
      </c>
      <c r="GC55" s="6" t="n">
        <f aca="false">GB66-GB40+GC40</f>
        <v>338</v>
      </c>
      <c r="GD55" s="6" t="n">
        <f aca="false">GC66-GC40+GD40</f>
        <v>878</v>
      </c>
      <c r="GE55" s="6" t="n">
        <f aca="false">GD66-GD40+GE40</f>
        <v>532</v>
      </c>
      <c r="GF55" s="6" t="n">
        <f aca="false">GE66-GE40+GF40</f>
        <v>996</v>
      </c>
      <c r="GG55" s="6" t="n">
        <f aca="false">GF66-GF40+GG40</f>
        <v>1288</v>
      </c>
      <c r="GH55" s="6" t="n">
        <f aca="false">GG66-GG40+GH40</f>
        <v>1115</v>
      </c>
      <c r="GI55" s="6" t="n">
        <f aca="false">GH66-GH40+GI40</f>
        <v>1130</v>
      </c>
      <c r="GJ55" s="6" t="n">
        <f aca="false">GI66-GI40+GJ40</f>
        <v>3569</v>
      </c>
      <c r="GK55" s="6" t="n">
        <f aca="false">GJ66-GJ40+GK40</f>
        <v>1448</v>
      </c>
      <c r="GL55" s="6" t="n">
        <f aca="false">FG55+DL55+CT55+BZ55+AU55+P55</f>
        <v>2768</v>
      </c>
      <c r="GM55" s="6" t="n">
        <f aca="false">GL66-GL40+GM40</f>
        <v>3208</v>
      </c>
      <c r="GN55" s="6" t="n">
        <f aca="false">FI55+DN55+CV55+CB55+AW55+R55+ED55</f>
        <v>3011</v>
      </c>
      <c r="GO55" s="6" t="n">
        <f aca="false">FJ55+DO55+CW55+CC55+AX55+S55+EE55</f>
        <v>3365</v>
      </c>
      <c r="GP55" s="6" t="n">
        <f aca="false">FK55+DP55+CX55+CD55+AY55+T55+EF55</f>
        <v>3458</v>
      </c>
      <c r="GQ55" s="6" t="n">
        <f aca="false">FL55+DQ55+CY55+CE55+AZ55+U55+EG55</f>
        <v>7061</v>
      </c>
      <c r="GR55" s="10" t="n">
        <f aca="false">FM55+DR55+CZ55+CF55+BA55+V55+EH55</f>
        <v>4268</v>
      </c>
      <c r="GS55" s="10" t="n">
        <f aca="false">FN55+DS55+DA55+CG55+BB55+W55+EI55</f>
        <v>3215</v>
      </c>
      <c r="GT55" s="10" t="n">
        <f aca="false">FO55+DT55+DB55+CH55+BC55+X55+EJ55</f>
        <v>1801</v>
      </c>
      <c r="GU55" s="10" t="n">
        <f aca="false">FP55+DU55+DC55+CI55+BD55+Y55+EK55</f>
        <v>1476</v>
      </c>
      <c r="GV55" s="6" t="n">
        <f aca="false">Z55+BE55+CJ55+DD55+DV55+EL55+FQ55</f>
        <v>2510</v>
      </c>
      <c r="GW55" s="6" t="n">
        <f aca="false">AA55+BF55+CK55+DE55+DW55+EM55+FR55</f>
        <v>1804</v>
      </c>
      <c r="GX55" s="6" t="n">
        <f aca="false">AB55+BG55+CL55+DF55+DX55+EN55+FS55</f>
        <v>1983</v>
      </c>
      <c r="GY55" s="6" t="n">
        <f aca="false">AC55+BH55+CM55+DG55+DY55+EO55+FT55</f>
        <v>3653</v>
      </c>
      <c r="GZ55" s="6" t="n">
        <f aca="false">AD55+BI55+CN55+DH55+DZ55+EP55+FU55</f>
        <v>6187</v>
      </c>
      <c r="HA55" s="6" t="n">
        <f aca="false">AE55+BJ55+CO55+DI55+EA55+EQ55+FV55</f>
        <v>7518</v>
      </c>
      <c r="HB55" s="9" t="n">
        <f aca="false">(GZ55-GY66)/(GY66+0.01)*100</f>
        <v>10.7986912630887</v>
      </c>
      <c r="HC55" s="9" t="n">
        <f aca="false">(GZ55-GY55)/(GY55+0.01)*100</f>
        <v>69.367453141382</v>
      </c>
      <c r="HD55" s="5" t="s">
        <v>18</v>
      </c>
      <c r="HE55" s="6" t="n">
        <f aca="false">HD54-HD54+HE40</f>
        <v>25</v>
      </c>
      <c r="HF55" s="6" t="n">
        <f aca="false">HE66-HE40+HF40</f>
        <v>467</v>
      </c>
      <c r="HG55" s="6" t="n">
        <f aca="false">HF66-HF40+HG40</f>
        <v>147</v>
      </c>
      <c r="HH55" s="6" t="n">
        <f aca="false">HG66-HG40+HH40</f>
        <v>281</v>
      </c>
      <c r="HI55" s="6" t="n">
        <f aca="false">HH66-HH40+HI40</f>
        <v>107</v>
      </c>
      <c r="HJ55" s="6" t="n">
        <f aca="false">HI66-HI40+HJ40</f>
        <v>98</v>
      </c>
      <c r="HK55" s="6" t="n">
        <f aca="false">HJ66-HJ40+HK40</f>
        <v>218</v>
      </c>
      <c r="HL55" s="6" t="n">
        <f aca="false">HK66-HK40+HL40</f>
        <v>241</v>
      </c>
      <c r="HM55" s="6" t="n">
        <f aca="false">HL66-HL40+HM40</f>
        <v>245</v>
      </c>
      <c r="HN55" s="6" t="n">
        <f aca="false">HM66-HM40+HN40</f>
        <v>302</v>
      </c>
      <c r="HO55" s="6" t="n">
        <f aca="false">HN66-HN40+HO40</f>
        <v>964</v>
      </c>
      <c r="HP55" s="6" t="n">
        <f aca="false">HO66-HO40+HP40</f>
        <v>392</v>
      </c>
      <c r="HQ55" s="6" t="n">
        <f aca="false">HP66-HP40+HQ40</f>
        <v>614</v>
      </c>
      <c r="HR55" s="6" t="n">
        <f aca="false">HQ66-HQ40+HR40</f>
        <v>142</v>
      </c>
      <c r="HS55" s="6" t="n">
        <f aca="false">HR66-HR40+HS40</f>
        <v>356</v>
      </c>
      <c r="HT55" s="6" t="n">
        <f aca="false">HS66-HS40+HT40</f>
        <v>137</v>
      </c>
      <c r="HU55" s="6" t="n">
        <f aca="false">HT66-HT40+HU40</f>
        <v>145</v>
      </c>
      <c r="HV55" s="6" t="n">
        <f aca="false">HU66-HU40+HV40</f>
        <v>114</v>
      </c>
      <c r="HW55" s="6" t="n">
        <f aca="false">HV66-HV40+HW40</f>
        <v>173</v>
      </c>
      <c r="HX55" s="6" t="n">
        <f aca="false">HW66-HW40+HX40</f>
        <v>507</v>
      </c>
      <c r="HY55" s="6" t="n">
        <f aca="false">HX66-HX40+HY40</f>
        <v>367</v>
      </c>
      <c r="HZ55" s="6" t="n">
        <f aca="false">HY66-HY40+HZ40</f>
        <v>496</v>
      </c>
      <c r="IA55" s="6" t="n">
        <f aca="false">HZ66-HZ40+IA40</f>
        <v>464</v>
      </c>
      <c r="IB55" s="5" t="s">
        <v>18</v>
      </c>
      <c r="IC55" s="3" t="s">
        <v>31</v>
      </c>
      <c r="ID55" s="6" t="n">
        <f aca="false">IC66-IC40+ID40</f>
        <v>470</v>
      </c>
      <c r="IE55" s="6" t="n">
        <f aca="false">ID66-ID40+IE40</f>
        <v>510</v>
      </c>
      <c r="IF55" s="6" t="n">
        <f aca="false">IE66-IE40+IF40</f>
        <v>438</v>
      </c>
      <c r="IG55" s="6" t="n">
        <f aca="false">IF66-IF40+IG40</f>
        <v>458</v>
      </c>
      <c r="IH55" s="6" t="n">
        <f aca="false">IG66-IG40+IH40</f>
        <v>2681</v>
      </c>
      <c r="II55" s="6" t="n">
        <f aca="false">IH66-IH40+II40</f>
        <v>532</v>
      </c>
      <c r="IJ55" s="6" t="n">
        <f aca="false">II66-II40+IJ40</f>
        <v>1185</v>
      </c>
      <c r="IK55" s="6" t="n">
        <f aca="false">IJ66-IJ40+IK40</f>
        <v>2209</v>
      </c>
      <c r="IL55" s="6" t="n">
        <f aca="false">IK66-IK40+IL40</f>
        <v>1503</v>
      </c>
      <c r="IM55" s="6" t="n">
        <f aca="false">IL66-IL40+IM40</f>
        <v>2189</v>
      </c>
      <c r="IN55" s="6" t="n">
        <f aca="false">IM66-IM40+IN40</f>
        <v>1998</v>
      </c>
      <c r="IO55" s="6" t="n">
        <f aca="false">IN66-IN40+IO40</f>
        <v>5944</v>
      </c>
      <c r="IP55" s="6" t="n">
        <f aca="false">IO66-IO40+IP40</f>
        <v>3628</v>
      </c>
      <c r="IQ55" s="6" t="n">
        <f aca="false">IP66-IP40+IQ40</f>
        <v>2217</v>
      </c>
      <c r="IR55" s="6" t="n">
        <f aca="false">IQ66-IQ40+IR40</f>
        <v>1191</v>
      </c>
      <c r="IS55" s="6" t="n">
        <f aca="false">IR66-IR40+IS40</f>
        <v>1093</v>
      </c>
      <c r="IT55" s="6" t="n">
        <f aca="false">IS66-IS40+IT40</f>
        <v>2104</v>
      </c>
      <c r="IU55" s="6" t="n">
        <f aca="false">IT66-IT40+IU40</f>
        <v>1485</v>
      </c>
      <c r="IV55" s="6" t="n">
        <f aca="false">IU66-IU40+IV40</f>
        <v>1437</v>
      </c>
      <c r="IW55" s="6" t="n">
        <f aca="false">IV66-IV40+IW40</f>
        <v>3026</v>
      </c>
      <c r="IX55" s="6" t="n">
        <f aca="false">IW66-IW40+IX40</f>
        <v>4864</v>
      </c>
      <c r="IY55" s="6" t="n">
        <f aca="false">IX66-IX40+IY40</f>
        <v>6045</v>
      </c>
      <c r="IZ55" s="5" t="s">
        <v>18</v>
      </c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</row>
    <row r="56" customFormat="false" ht="12.8" hidden="false" customHeight="false" outlineLevel="0" collapsed="false">
      <c r="A56" s="3" t="s">
        <v>20</v>
      </c>
      <c r="B56" s="1"/>
      <c r="C56" s="6" t="n">
        <f aca="false">C55-B41+C41</f>
        <v>2136</v>
      </c>
      <c r="D56" s="6" t="n">
        <f aca="false">D55-C41+D41</f>
        <v>2047</v>
      </c>
      <c r="E56" s="6" t="n">
        <f aca="false">E55-D41+E41</f>
        <v>781</v>
      </c>
      <c r="F56" s="6" t="n">
        <f aca="false">F55-E41+F41</f>
        <v>212</v>
      </c>
      <c r="G56" s="6" t="n">
        <f aca="false">G55-F41+G41</f>
        <v>187</v>
      </c>
      <c r="H56" s="6" t="n">
        <f aca="false">H55-G41+H41</f>
        <v>313</v>
      </c>
      <c r="I56" s="6" t="n">
        <f aca="false">I55-H41+I41</f>
        <v>263</v>
      </c>
      <c r="J56" s="6" t="n">
        <f aca="false">J55-I41+J41</f>
        <v>130</v>
      </c>
      <c r="K56" s="6" t="n">
        <f aca="false">K55-J41+K41</f>
        <v>142</v>
      </c>
      <c r="L56" s="6" t="n">
        <f aca="false">L55-K41+L41</f>
        <v>149</v>
      </c>
      <c r="M56" s="6" t="n">
        <f aca="false">M55-L41+M41</f>
        <v>368</v>
      </c>
      <c r="N56" s="6" t="n">
        <f aca="false">N55-M41+N41</f>
        <v>394</v>
      </c>
      <c r="O56" s="6" t="n">
        <f aca="false">O55-N41+O41</f>
        <v>151</v>
      </c>
      <c r="P56" s="6" t="n">
        <f aca="false">P55-O41+P41</f>
        <v>261</v>
      </c>
      <c r="Q56" s="6" t="n">
        <f aca="false">Q55-P41+Q41</f>
        <v>103</v>
      </c>
      <c r="R56" s="6" t="n">
        <f aca="false">R55-Q41+R41</f>
        <v>233</v>
      </c>
      <c r="S56" s="6" t="n">
        <f aca="false">S55-R41+S41</f>
        <v>103</v>
      </c>
      <c r="T56" s="6" t="n">
        <f aca="false">T55-S41+T41</f>
        <v>609</v>
      </c>
      <c r="U56" s="6" t="n">
        <f aca="false">U55-T41+U41</f>
        <v>255</v>
      </c>
      <c r="V56" s="6" t="n">
        <f aca="false">V55-U41+V41</f>
        <v>152</v>
      </c>
      <c r="W56" s="6" t="n">
        <f aca="false">W55-V41+W41</f>
        <v>95</v>
      </c>
      <c r="X56" s="6" t="n">
        <f aca="false">X55-W41+X41</f>
        <v>91</v>
      </c>
      <c r="Y56" s="6" t="n">
        <f aca="false">Y55-X41+Y41</f>
        <v>90</v>
      </c>
      <c r="Z56" s="6" t="n">
        <f aca="false">Z55-Y41+Z41</f>
        <v>32</v>
      </c>
      <c r="AA56" s="6" t="n">
        <f aca="false">AA55-Z41+AA41</f>
        <v>38</v>
      </c>
      <c r="AB56" s="6" t="n">
        <f aca="false">AB55-AA41+AB41</f>
        <v>35</v>
      </c>
      <c r="AC56" s="6" t="n">
        <f aca="false">AC55-AB41+AC41</f>
        <v>208</v>
      </c>
      <c r="AD56" s="6" t="n">
        <f aca="false">AD55-AC41+AD41</f>
        <v>110</v>
      </c>
      <c r="AE56" s="6" t="n">
        <f aca="false">AE55-AD41+AE41</f>
        <v>712</v>
      </c>
      <c r="AF56" s="5" t="s">
        <v>20</v>
      </c>
      <c r="AG56" s="1"/>
      <c r="AH56" s="6" t="n">
        <f aca="false">AH55-AG41+AH41</f>
        <v>409</v>
      </c>
      <c r="AI56" s="6" t="n">
        <f aca="false">AI55-AH41+AI41</f>
        <v>245</v>
      </c>
      <c r="AJ56" s="6" t="n">
        <f aca="false">AJ55-AI41+AJ41</f>
        <v>57</v>
      </c>
      <c r="AK56" s="6" t="n">
        <f aca="false">AK55-AJ41+AK41</f>
        <v>79</v>
      </c>
      <c r="AL56" s="6" t="n">
        <f aca="false">AL55-AK41+AL41</f>
        <v>81</v>
      </c>
      <c r="AM56" s="6" t="n">
        <f aca="false">AM55-AL41+AM41</f>
        <v>76</v>
      </c>
      <c r="AN56" s="6" t="n">
        <f aca="false">AN55-AM41+AN41</f>
        <v>82</v>
      </c>
      <c r="AO56" s="6" t="n">
        <f aca="false">AO55-AN41+AO41</f>
        <v>218</v>
      </c>
      <c r="AP56" s="6" t="n">
        <f aca="false">AP55-AO41+AP41</f>
        <v>487</v>
      </c>
      <c r="AQ56" s="6" t="n">
        <f aca="false">AQ55-AP41+AQ41</f>
        <v>199</v>
      </c>
      <c r="AR56" s="6" t="n">
        <f aca="false">AR55-AQ41+AR41</f>
        <v>123</v>
      </c>
      <c r="AS56" s="6" t="n">
        <f aca="false">AS55-AR41+AS41</f>
        <v>407</v>
      </c>
      <c r="AT56" s="6" t="n">
        <f aca="false">AT55-AS41+AT41</f>
        <v>390</v>
      </c>
      <c r="AU56" s="6" t="n">
        <f aca="false">AU55-AT41+AU41</f>
        <v>1008</v>
      </c>
      <c r="AV56" s="6" t="n">
        <f aca="false">AV55-AU41+AV41</f>
        <v>606</v>
      </c>
      <c r="AW56" s="6" t="n">
        <f aca="false">AW55-AV41+AW41</f>
        <v>897</v>
      </c>
      <c r="AX56" s="6" t="n">
        <f aca="false">AX55-AW41+AX41</f>
        <v>65</v>
      </c>
      <c r="AY56" s="6" t="n">
        <f aca="false">AY55-AX41+AY41</f>
        <v>487</v>
      </c>
      <c r="AZ56" s="6" t="n">
        <f aca="false">AZ55-AY41+AZ41</f>
        <v>261</v>
      </c>
      <c r="BA56" s="6" t="n">
        <f aca="false">BA55-AZ41+BA41</f>
        <v>273</v>
      </c>
      <c r="BB56" s="6" t="n">
        <f aca="false">BB55-BA41+BB41</f>
        <v>334</v>
      </c>
      <c r="BC56" s="6" t="n">
        <f aca="false">BC55-BB41+BC41</f>
        <v>272</v>
      </c>
      <c r="BD56" s="6" t="n">
        <f aca="false">BD55-BC41+BD41</f>
        <v>184</v>
      </c>
      <c r="BE56" s="6" t="n">
        <f aca="false">BE55-BD41+BE41</f>
        <v>157</v>
      </c>
      <c r="BF56" s="6" t="n">
        <f aca="false">BF55-BE41+BF41</f>
        <v>40</v>
      </c>
      <c r="BG56" s="6" t="n">
        <f aca="false">BG55-BF41+BG41</f>
        <v>0</v>
      </c>
      <c r="BH56" s="6" t="n">
        <f aca="false">BH55-BG41+BH41</f>
        <v>48</v>
      </c>
      <c r="BI56" s="6" t="n">
        <f aca="false">BI55-BH41+BI41</f>
        <v>725</v>
      </c>
      <c r="BJ56" s="6" t="n">
        <f aca="false">BJ55-BI41+BJ41</f>
        <v>211</v>
      </c>
      <c r="BK56" s="5" t="s">
        <v>20</v>
      </c>
      <c r="BL56" s="1"/>
      <c r="BM56" s="6" t="n">
        <f aca="false">BM55-BL41+BM41</f>
        <v>166</v>
      </c>
      <c r="BN56" s="6" t="n">
        <f aca="false">BN55-BM41+BN41</f>
        <v>176</v>
      </c>
      <c r="BO56" s="6" t="n">
        <f aca="false">BO55-BN41+BO41</f>
        <v>106</v>
      </c>
      <c r="BP56" s="6" t="n">
        <f aca="false">BP55-BO41+BP41</f>
        <v>39</v>
      </c>
      <c r="BQ56" s="6" t="n">
        <f aca="false">BQ55-BP41+BQ41</f>
        <v>17</v>
      </c>
      <c r="BR56" s="6" t="n">
        <f aca="false">BR55-BQ41+BR41</f>
        <v>0</v>
      </c>
      <c r="BS56" s="6" t="n">
        <f aca="false">BS55-BR41+BS41</f>
        <v>0</v>
      </c>
      <c r="BT56" s="6" t="n">
        <f aca="false">BT55-BS41+BT41</f>
        <v>9</v>
      </c>
      <c r="BU56" s="6" t="n">
        <f aca="false">BU55-BT41+BU41</f>
        <v>2</v>
      </c>
      <c r="BV56" s="6" t="n">
        <f aca="false">BV55-BU41+BV41</f>
        <v>80</v>
      </c>
      <c r="BW56" s="6" t="n">
        <f aca="false">BW55-BV41+BW41</f>
        <v>144</v>
      </c>
      <c r="BX56" s="6" t="n">
        <f aca="false">BX55-BW41+BX41</f>
        <v>50</v>
      </c>
      <c r="BY56" s="6" t="n">
        <f aca="false">BY55-BX41+BY41</f>
        <v>0</v>
      </c>
      <c r="BZ56" s="6" t="n">
        <f aca="false">BZ55-BY41+BZ41</f>
        <v>66</v>
      </c>
      <c r="CA56" s="6" t="n">
        <f aca="false">CA55-BZ41+CA41</f>
        <v>61</v>
      </c>
      <c r="CB56" s="6" t="n">
        <f aca="false">CB55-CA41+CB41</f>
        <v>4</v>
      </c>
      <c r="CC56" s="6" t="n">
        <f aca="false">CC55-CB41+CC41</f>
        <v>0</v>
      </c>
      <c r="CD56" s="6" t="n">
        <f aca="false">CD55-CC41+CD41</f>
        <v>32</v>
      </c>
      <c r="CE56" s="6" t="n">
        <f aca="false">CE55-CD41+CE41</f>
        <v>0</v>
      </c>
      <c r="CF56" s="6" t="n">
        <f aca="false">CF55-CE41+CF41</f>
        <v>24</v>
      </c>
      <c r="CG56" s="6" t="n">
        <f aca="false">CG55-CF41+CG41</f>
        <v>182</v>
      </c>
      <c r="CH56" s="6" t="n">
        <f aca="false">CH55-CG41+CH41</f>
        <v>95</v>
      </c>
      <c r="CI56" s="6" t="n">
        <f aca="false">CI55-CH41+CI41</f>
        <v>23</v>
      </c>
      <c r="CJ56" s="6" t="n">
        <f aca="false">CJ55-CI41+CJ41</f>
        <v>48</v>
      </c>
      <c r="CK56" s="6" t="n">
        <f aca="false">CK55-CJ41+CK41</f>
        <v>0</v>
      </c>
      <c r="CL56" s="6" t="n">
        <f aca="false">CL55-CK41+CL41</f>
        <v>0</v>
      </c>
      <c r="CM56" s="6" t="n">
        <f aca="false">CM55-CL41+CM41</f>
        <v>0</v>
      </c>
      <c r="CN56" s="6" t="n">
        <f aca="false">CN55-CM41+CN41</f>
        <v>40</v>
      </c>
      <c r="CO56" s="6" t="n">
        <f aca="false">CO55-CN41+CO41</f>
        <v>0</v>
      </c>
      <c r="CP56" s="5" t="s">
        <v>20</v>
      </c>
      <c r="CQ56" s="1"/>
      <c r="CR56" s="1"/>
      <c r="CS56" s="6" t="n">
        <f aca="false">CS55-CR41+CS41</f>
        <v>0</v>
      </c>
      <c r="CT56" s="6" t="n">
        <f aca="false">CT55-CS41+CT41</f>
        <v>4</v>
      </c>
      <c r="CU56" s="6" t="n">
        <f aca="false">CU55-CT41+CU41</f>
        <v>0</v>
      </c>
      <c r="CV56" s="6" t="n">
        <f aca="false">CV55-CU41+CV41</f>
        <v>2</v>
      </c>
      <c r="CW56" s="6" t="n">
        <f aca="false">CW55-CV41+CW41</f>
        <v>26</v>
      </c>
      <c r="CX56" s="6" t="n">
        <f aca="false">CX55-CW41+CX41</f>
        <v>17</v>
      </c>
      <c r="CY56" s="6" t="n">
        <f aca="false">CY55-CX41+CY41</f>
        <v>8</v>
      </c>
      <c r="CZ56" s="6" t="n">
        <f aca="false">CZ55-CY41+CZ41</f>
        <v>6</v>
      </c>
      <c r="DA56" s="6" t="n">
        <f aca="false">DA55-CZ41+DA41</f>
        <v>9</v>
      </c>
      <c r="DB56" s="6" t="n">
        <f aca="false">DB55-DA41+DB41</f>
        <v>7</v>
      </c>
      <c r="DC56" s="6" t="n">
        <f aca="false">DC55-DB41+DC41</f>
        <v>0</v>
      </c>
      <c r="DD56" s="6" t="n">
        <f aca="false">DD55-DC41+DD41</f>
        <v>7</v>
      </c>
      <c r="DE56" s="6" t="n">
        <f aca="false">DE55-DD41+DE41</f>
        <v>4</v>
      </c>
      <c r="DF56" s="6" t="n">
        <f aca="false">DF55-DE41+DF41</f>
        <v>4</v>
      </c>
      <c r="DG56" s="6" t="n">
        <f aca="false">DG55-DF41+DG41</f>
        <v>0</v>
      </c>
      <c r="DH56" s="6" t="n">
        <f aca="false">DH55-DG41+DH41</f>
        <v>0</v>
      </c>
      <c r="DI56" s="6" t="n">
        <f aca="false">DI55-DH41+DI41</f>
        <v>0</v>
      </c>
      <c r="DJ56" s="5" t="s">
        <v>20</v>
      </c>
      <c r="DK56" s="1"/>
      <c r="DL56" s="6" t="n">
        <f aca="false">DL55-DK41+DL41</f>
        <v>0</v>
      </c>
      <c r="DM56" s="6" t="n">
        <f aca="false">DM55-DL41+DM41</f>
        <v>0</v>
      </c>
      <c r="DN56" s="6" t="n">
        <f aca="false">DN55-DM41+DN41</f>
        <v>8</v>
      </c>
      <c r="DO56" s="6" t="n">
        <f aca="false">DO55-DN41+DO41</f>
        <v>0</v>
      </c>
      <c r="DP56" s="6" t="n">
        <f aca="false">DP55-DO41+DP41</f>
        <v>0</v>
      </c>
      <c r="DQ56" s="6" t="n">
        <f aca="false">DQ55-DP41+DQ41</f>
        <v>4</v>
      </c>
      <c r="DR56" s="6" t="n">
        <f aca="false">DR55-DQ41+DR41</f>
        <v>14</v>
      </c>
      <c r="DS56" s="6" t="n">
        <f aca="false">DS55-DR41+DS41</f>
        <v>0</v>
      </c>
      <c r="DT56" s="6" t="n">
        <f aca="false">DT55-DS41+DT41</f>
        <v>4</v>
      </c>
      <c r="DU56" s="6" t="n">
        <f aca="false">DU55-DT41+DU41</f>
        <v>0</v>
      </c>
      <c r="DV56" s="6" t="n">
        <f aca="false">DV55-DU41+DV41</f>
        <v>0</v>
      </c>
      <c r="DW56" s="6" t="n">
        <f aca="false">DW55-DV41+DW41</f>
        <v>0</v>
      </c>
      <c r="DX56" s="6" t="n">
        <f aca="false">DX55-DW41+DX41</f>
        <v>4</v>
      </c>
      <c r="DY56" s="6" t="n">
        <f aca="false">DY55-DX41+DY41</f>
        <v>0</v>
      </c>
      <c r="DZ56" s="6" t="n">
        <f aca="false">DZ55-DY41+DZ41</f>
        <v>38</v>
      </c>
      <c r="EA56" s="6" t="n">
        <f aca="false">EA55-DZ41+EA41</f>
        <v>0</v>
      </c>
      <c r="EB56" s="5" t="s">
        <v>20</v>
      </c>
      <c r="EC56" s="6" t="n">
        <v>0</v>
      </c>
      <c r="ED56" s="6" t="n">
        <f aca="false">ED55-EC41+ED41</f>
        <v>41</v>
      </c>
      <c r="EE56" s="6" t="n">
        <f aca="false">EE55-ED41+EE41</f>
        <v>29</v>
      </c>
      <c r="EF56" s="6" t="n">
        <f aca="false">EF55-EE41+EF41</f>
        <v>14</v>
      </c>
      <c r="EG56" s="6" t="n">
        <f aca="false">EG55-EF41+EG41</f>
        <v>1</v>
      </c>
      <c r="EH56" s="6" t="n">
        <f aca="false">EH55-EG41+EH41</f>
        <v>8</v>
      </c>
      <c r="EI56" s="6" t="n">
        <f aca="false">EI55-EH41+EI41</f>
        <v>12</v>
      </c>
      <c r="EJ56" s="6" t="n">
        <f aca="false">EJ55-EI41+EJ41</f>
        <v>1</v>
      </c>
      <c r="EK56" s="6" t="n">
        <f aca="false">EK55-EJ41+EK41</f>
        <v>0</v>
      </c>
      <c r="EL56" s="6" t="n">
        <f aca="false">EL55-EK41+EL41</f>
        <v>0</v>
      </c>
      <c r="EM56" s="6" t="n">
        <f aca="false">EM55-EL41+EM41</f>
        <v>52</v>
      </c>
      <c r="EN56" s="6" t="n">
        <f aca="false">EN55-EM41+EN41</f>
        <v>0</v>
      </c>
      <c r="EO56" s="6" t="n">
        <f aca="false">EO55-EN41+EO41</f>
        <v>0</v>
      </c>
      <c r="EP56" s="6" t="n">
        <f aca="false">EP55-EO41+EP41</f>
        <v>0</v>
      </c>
      <c r="EQ56" s="6" t="n">
        <f aca="false">EQ55-EP41+EQ41</f>
        <v>0</v>
      </c>
      <c r="ER56" s="5" t="s">
        <v>20</v>
      </c>
      <c r="ES56" s="1"/>
      <c r="ET56" s="6" t="n">
        <f aca="false">ET55-ES41+ET41</f>
        <v>229</v>
      </c>
      <c r="EU56" s="6" t="n">
        <f aca="false">EU55-ET41+EU41</f>
        <v>260</v>
      </c>
      <c r="EV56" s="6" t="n">
        <f aca="false">EV55-EU41+EV41</f>
        <v>81</v>
      </c>
      <c r="EW56" s="6" t="n">
        <f aca="false">EW55-EV41+EW41</f>
        <v>11</v>
      </c>
      <c r="EX56" s="6" t="n">
        <f aca="false">EX55-EW41+EX41</f>
        <v>77</v>
      </c>
      <c r="EY56" s="6" t="n">
        <f aca="false">EY55-EX41+EY41</f>
        <v>463</v>
      </c>
      <c r="EZ56" s="6" t="n">
        <f aca="false">EZ55-EY41+EZ41</f>
        <v>194</v>
      </c>
      <c r="FA56" s="6" t="n">
        <f aca="false">FA55-EZ41+FA41</f>
        <v>663</v>
      </c>
      <c r="FB56" s="6" t="n">
        <f aca="false">FB55-FA41+FB41</f>
        <v>615</v>
      </c>
      <c r="FC56" s="6" t="n">
        <f aca="false">FC55-FB41+FC41</f>
        <v>738</v>
      </c>
      <c r="FD56" s="6" t="n">
        <f aca="false">FD55-FC41+FD41</f>
        <v>552</v>
      </c>
      <c r="FE56" s="6" t="n">
        <f aca="false">FE55-FD41+FE41</f>
        <v>2841</v>
      </c>
      <c r="FF56" s="6" t="n">
        <f aca="false">FF55-FE41+FF41</f>
        <v>739</v>
      </c>
      <c r="FG56" s="6" t="n">
        <f aca="false">FG55-FF41+FG41</f>
        <v>1603</v>
      </c>
      <c r="FH56" s="6" t="n">
        <f aca="false">FH55-FG41+FH41</f>
        <v>2295</v>
      </c>
      <c r="FI56" s="6" t="n">
        <f aca="false">FI55-FH41+FI41</f>
        <v>1799</v>
      </c>
      <c r="FJ56" s="6" t="n">
        <f aca="false">FJ55-FI41+FJ41</f>
        <v>3234</v>
      </c>
      <c r="FK56" s="6" t="n">
        <f aca="false">FK55-FJ41+FK41</f>
        <v>2422</v>
      </c>
      <c r="FL56" s="6" t="n">
        <f aca="false">FL55-FK41+FL41</f>
        <v>6477</v>
      </c>
      <c r="FM56" s="6" t="n">
        <f aca="false">FM55-FL41+FM41</f>
        <v>3900</v>
      </c>
      <c r="FN56" s="6" t="n">
        <f aca="false">FN55-FM41+FN41</f>
        <v>2476</v>
      </c>
      <c r="FO56" s="6" t="n">
        <f aca="false">FO55-FN41+FO41</f>
        <v>1173</v>
      </c>
      <c r="FP56" s="6" t="n">
        <f aca="false">FP55-FO41+FP41</f>
        <v>1405</v>
      </c>
      <c r="FQ56" s="6" t="n">
        <f aca="false">FQ55-FP41+FQ41</f>
        <v>2060</v>
      </c>
      <c r="FR56" s="6" t="n">
        <f aca="false">FR55-FQ41+FR41</f>
        <v>1776</v>
      </c>
      <c r="FS56" s="6" t="n">
        <f aca="false">FS55-FR41+FS41</f>
        <v>1825</v>
      </c>
      <c r="FT56" s="6" t="n">
        <f aca="false">FT55-FS41+FT41</f>
        <v>3496</v>
      </c>
      <c r="FU56" s="6" t="n">
        <f aca="false">FU55-FT41+FU41</f>
        <v>5846</v>
      </c>
      <c r="FV56" s="6" t="n">
        <f aca="false">FV55-FU41+FV41</f>
        <v>5833</v>
      </c>
      <c r="FW56" s="5" t="s">
        <v>20</v>
      </c>
      <c r="FX56" s="1"/>
      <c r="FY56" s="6" t="n">
        <f aca="false">FY55-FX41+FY41</f>
        <v>2940</v>
      </c>
      <c r="FZ56" s="6" t="n">
        <f aca="false">FZ55-FY41+FZ41</f>
        <v>2728</v>
      </c>
      <c r="GA56" s="6" t="e">
        <f aca="false">GA55-FZ41+GA41</f>
        <v>#VALUE!</v>
      </c>
      <c r="GB56" s="6" t="n">
        <f aca="false">GB55-GA41+GB41</f>
        <v>341</v>
      </c>
      <c r="GC56" s="6" t="n">
        <f aca="false">GC55-GB41+GC41</f>
        <v>362</v>
      </c>
      <c r="GD56" s="6" t="n">
        <f aca="false">GD55-GC41+GD41</f>
        <v>852</v>
      </c>
      <c r="GE56" s="6" t="n">
        <f aca="false">GE55-GD41+GE41</f>
        <v>539</v>
      </c>
      <c r="GF56" s="6" t="n">
        <f aca="false">GF55-GE41+GF41</f>
        <v>1020</v>
      </c>
      <c r="GG56" s="6" t="n">
        <f aca="false">GG55-GF41+GG41</f>
        <v>1246</v>
      </c>
      <c r="GH56" s="6" t="n">
        <f aca="false">GH55-GG41+GH41</f>
        <v>1166</v>
      </c>
      <c r="GI56" s="6" t="n">
        <f aca="false">GI55-GH41+GI41</f>
        <v>1187</v>
      </c>
      <c r="GJ56" s="6" t="n">
        <f aca="false">GJ55-GI41+GJ41</f>
        <v>3692</v>
      </c>
      <c r="GK56" s="6" t="n">
        <f aca="false">GK55-GJ41+GK41</f>
        <v>1280</v>
      </c>
      <c r="GL56" s="6" t="n">
        <f aca="false">FG56+DL56+CT56+BZ56+AU56+P56</f>
        <v>2942</v>
      </c>
      <c r="GM56" s="6" t="n">
        <f aca="false">GM55-GL41+GM41</f>
        <v>3065</v>
      </c>
      <c r="GN56" s="6" t="n">
        <f aca="false">FI56+DN56+CV56+CB56+AW56+R56+ED56</f>
        <v>2984</v>
      </c>
      <c r="GO56" s="6" t="n">
        <f aca="false">FJ56+DO56+CW56+CC56+AX56+S56+EE56</f>
        <v>3457</v>
      </c>
      <c r="GP56" s="6" t="n">
        <f aca="false">FK56+DP56+CX56+CD56+AY56+T56+EF56</f>
        <v>3581</v>
      </c>
      <c r="GQ56" s="6" t="n">
        <f aca="false">FL56+DQ56+CY56+CE56+AZ56+U56+EG56</f>
        <v>7006</v>
      </c>
      <c r="GR56" s="10" t="n">
        <f aca="false">FM56+DR56+CZ56+CF56+BA56+V56+EH56</f>
        <v>4377</v>
      </c>
      <c r="GS56" s="10" t="n">
        <f aca="false">FN56+DS56+DA56+CG56+BB56+W56+EI56</f>
        <v>3108</v>
      </c>
      <c r="GT56" s="10" t="n">
        <f aca="false">FO56+DT56+DB56+CH56+BC56+X56+EJ56</f>
        <v>1643</v>
      </c>
      <c r="GU56" s="10" t="n">
        <f aca="false">FP56+DU56+DC56+CI56+BD56+Y56+EK56</f>
        <v>1702</v>
      </c>
      <c r="GV56" s="6" t="n">
        <f aca="false">Z56+BE56+CJ56+DD56+DV56+EL56+FQ56</f>
        <v>2304</v>
      </c>
      <c r="GW56" s="6" t="n">
        <f aca="false">AA56+BF56+CK56+DE56+DW56+EM56+FR56</f>
        <v>1910</v>
      </c>
      <c r="GX56" s="6" t="n">
        <f aca="false">AB56+BG56+CL56+DF56+DX56+EN56+FS56</f>
        <v>1868</v>
      </c>
      <c r="GY56" s="6" t="n">
        <f aca="false">AC56+BH56+CM56+DG56+DY56+EO56+FT56</f>
        <v>3752</v>
      </c>
      <c r="GZ56" s="6" t="n">
        <f aca="false">AD56+BI56+CN56+DH56+DZ56+EP56+FU56</f>
        <v>6759</v>
      </c>
      <c r="HA56" s="6" t="n">
        <f aca="false">AE56+BJ56+CO56+DI56+EA56+EQ56+FV56</f>
        <v>6756</v>
      </c>
      <c r="HB56" s="9" t="n">
        <f aca="false">(GZ56-GZ55)/(GZ55+0.01)*100</f>
        <v>9.24517658772169</v>
      </c>
      <c r="HC56" s="9" t="n">
        <f aca="false">(GZ56-GY56)/(GY56+0.01)*100</f>
        <v>80.1437096383005</v>
      </c>
      <c r="HD56" s="5" t="s">
        <v>20</v>
      </c>
      <c r="HE56" s="6" t="n">
        <f aca="false">HE55+HE41</f>
        <v>32</v>
      </c>
      <c r="HF56" s="6" t="n">
        <f aca="false">HF55-HE41+HF41</f>
        <v>460</v>
      </c>
      <c r="HG56" s="6" t="n">
        <f aca="false">HG55-HF41+HG41</f>
        <v>147</v>
      </c>
      <c r="HH56" s="6" t="n">
        <f aca="false">HH55-HG41+HH41</f>
        <v>281</v>
      </c>
      <c r="HI56" s="6" t="n">
        <f aca="false">HI55-HH41+HI41</f>
        <v>107</v>
      </c>
      <c r="HJ56" s="6" t="n">
        <f aca="false">HJ55-HI41+HJ41</f>
        <v>98</v>
      </c>
      <c r="HK56" s="6" t="n">
        <f aca="false">HK55-HJ41+HK41</f>
        <v>220</v>
      </c>
      <c r="HL56" s="6" t="n">
        <f aca="false">HL55-HK41+HL41</f>
        <v>239</v>
      </c>
      <c r="HM56" s="6" t="n">
        <f aca="false">HM55-HL41+HM41</f>
        <v>245</v>
      </c>
      <c r="HN56" s="6" t="n">
        <f aca="false">HN55-HM41+HN41</f>
        <v>302</v>
      </c>
      <c r="HO56" s="6" t="n">
        <f aca="false">HO55-HN41+HO41</f>
        <v>974</v>
      </c>
      <c r="HP56" s="6" t="n">
        <f aca="false">HP55-HO41+HP41</f>
        <v>478</v>
      </c>
      <c r="HQ56" s="6" t="n">
        <f aca="false">HQ55-HP41+HQ41</f>
        <v>518</v>
      </c>
      <c r="HR56" s="6" t="n">
        <f aca="false">HR55-HQ41+HR41</f>
        <v>269</v>
      </c>
      <c r="HS56" s="6" t="n">
        <f aca="false">HS55-HR41+HS41</f>
        <v>281</v>
      </c>
      <c r="HT56" s="6" t="n">
        <f aca="false">HT55-HS41+HT41</f>
        <v>85</v>
      </c>
      <c r="HU56" s="6" t="n">
        <f aca="false">HU55-HT41+HU41</f>
        <v>145</v>
      </c>
      <c r="HV56" s="6" t="n">
        <f aca="false">HV55-HU41+HV41</f>
        <v>114</v>
      </c>
      <c r="HW56" s="6" t="n">
        <f aca="false">HW55-HV41+HW41</f>
        <v>173</v>
      </c>
      <c r="HX56" s="6" t="n">
        <f aca="false">HX55-HW41+HX41</f>
        <v>507</v>
      </c>
      <c r="HY56" s="6" t="n">
        <f aca="false">HY55-HX41+HY41</f>
        <v>367</v>
      </c>
      <c r="HZ56" s="6" t="n">
        <f aca="false">HZ55-HY41+HZ41</f>
        <v>496</v>
      </c>
      <c r="IA56" s="6" t="n">
        <f aca="false">IA55-HZ41+IA41</f>
        <v>464</v>
      </c>
      <c r="IB56" s="5" t="s">
        <v>20</v>
      </c>
      <c r="IC56" s="3" t="s">
        <v>31</v>
      </c>
      <c r="ID56" s="6" t="n">
        <f aca="false">ID55-IC41+ID41</f>
        <v>505</v>
      </c>
      <c r="IE56" s="6" t="n">
        <f aca="false">IE55-ID41+IE41</f>
        <v>468</v>
      </c>
      <c r="IF56" s="6" t="n">
        <f aca="false">IF55-IE41+IF41</f>
        <v>457</v>
      </c>
      <c r="IG56" s="6" t="n">
        <f aca="false">IG55-IF41+IG41</f>
        <v>445</v>
      </c>
      <c r="IH56" s="6" t="n">
        <f aca="false">IH55-IG41+IH41</f>
        <v>2743</v>
      </c>
      <c r="II56" s="6" t="n">
        <f aca="false">II55-IH41+II41</f>
        <v>519</v>
      </c>
      <c r="IJ56" s="6" t="n">
        <f aca="false">IJ55-II41+IJ41</f>
        <v>1364</v>
      </c>
      <c r="IK56" s="6" t="n">
        <f aca="false">IK55-IJ41+IK41</f>
        <v>2050</v>
      </c>
      <c r="IL56" s="6" t="n">
        <f aca="false">IL55-IK41+IL41</f>
        <v>1497</v>
      </c>
      <c r="IM56" s="6" t="n">
        <f aca="false">IM55-IL41+IM41</f>
        <v>2260</v>
      </c>
      <c r="IN56" s="6" t="n">
        <f aca="false">IN55-IM41+IN41</f>
        <v>2044</v>
      </c>
      <c r="IO56" s="6" t="n">
        <f aca="false">IO55-IN41+IO41</f>
        <v>5959</v>
      </c>
      <c r="IP56" s="6" t="n">
        <f aca="false">IP55-IO41+IP41</f>
        <v>3631</v>
      </c>
      <c r="IQ56" s="6" t="n">
        <f aca="false">IQ55-IP41+IQ41</f>
        <v>2195</v>
      </c>
      <c r="IR56" s="6" t="n">
        <f aca="false">IR55-IQ41+IR41</f>
        <v>1088</v>
      </c>
      <c r="IS56" s="6" t="n">
        <f aca="false">IS55-IR41+IS41</f>
        <v>1260</v>
      </c>
      <c r="IT56" s="6" t="n">
        <f aca="false">IT55-IS41+IT41</f>
        <v>1946</v>
      </c>
      <c r="IU56" s="6" t="n">
        <f aca="false">IU55-IT41+IU41</f>
        <v>1603</v>
      </c>
      <c r="IV56" s="6" t="n">
        <f aca="false">IV55-IU41+IV41</f>
        <v>1318</v>
      </c>
      <c r="IW56" s="6" t="n">
        <f aca="false">IW55-IV41+IW41</f>
        <v>3129</v>
      </c>
      <c r="IX56" s="6" t="n">
        <f aca="false">IX55-IW41+IX41</f>
        <v>5350</v>
      </c>
      <c r="IY56" s="6" t="n">
        <f aca="false">IY55-IX41+IY41</f>
        <v>5369</v>
      </c>
      <c r="IZ56" s="5" t="s">
        <v>20</v>
      </c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</row>
    <row r="57" customFormat="false" ht="12.8" hidden="false" customHeight="false" outlineLevel="0" collapsed="false">
      <c r="A57" s="3" t="s">
        <v>21</v>
      </c>
      <c r="B57" s="1"/>
      <c r="C57" s="6" t="n">
        <f aca="false">C56-B42+C42</f>
        <v>2028</v>
      </c>
      <c r="D57" s="6" t="n">
        <f aca="false">D56-C42+D42</f>
        <v>2090</v>
      </c>
      <c r="E57" s="6" t="n">
        <f aca="false">E56-D42+E42</f>
        <v>728</v>
      </c>
      <c r="F57" s="6" t="n">
        <f aca="false">F56-E42+F42</f>
        <v>209</v>
      </c>
      <c r="G57" s="6" t="n">
        <f aca="false">G56-F42+G42</f>
        <v>205</v>
      </c>
      <c r="H57" s="6" t="n">
        <f aca="false">H56-G42+H42</f>
        <v>282</v>
      </c>
      <c r="I57" s="6" t="n">
        <f aca="false">I56-H42+I42</f>
        <v>267</v>
      </c>
      <c r="J57" s="6" t="n">
        <f aca="false">J56-I42+J42</f>
        <v>139</v>
      </c>
      <c r="K57" s="6" t="n">
        <f aca="false">K56-J42+K42</f>
        <v>133</v>
      </c>
      <c r="L57" s="6" t="n">
        <f aca="false">L56-K42+L42</f>
        <v>163</v>
      </c>
      <c r="M57" s="6" t="n">
        <f aca="false">M56-L42+M42</f>
        <v>354</v>
      </c>
      <c r="N57" s="6" t="n">
        <f aca="false">N56-M42+N42</f>
        <v>392</v>
      </c>
      <c r="O57" s="6" t="n">
        <f aca="false">O56-N42+O42</f>
        <v>149</v>
      </c>
      <c r="P57" s="6" t="n">
        <f aca="false">P56-O42+P42</f>
        <v>280</v>
      </c>
      <c r="Q57" s="6" t="n">
        <f aca="false">Q56-P42+Q42</f>
        <v>84</v>
      </c>
      <c r="R57" s="6" t="n">
        <f aca="false">R56-Q42+R42</f>
        <v>233</v>
      </c>
      <c r="S57" s="6" t="n">
        <f aca="false">S56-R42+S42</f>
        <v>106</v>
      </c>
      <c r="T57" s="6" t="n">
        <f aca="false">T56-S42+T42</f>
        <v>612</v>
      </c>
      <c r="U57" s="6" t="n">
        <f aca="false">U56-T42+U42</f>
        <v>249</v>
      </c>
      <c r="V57" s="6" t="n">
        <f aca="false">V56-U42+V42</f>
        <v>193</v>
      </c>
      <c r="W57" s="6" t="n">
        <f aca="false">W56-V42+W42</f>
        <v>54</v>
      </c>
      <c r="X57" s="6" t="n">
        <f aca="false">X56-W42+X42</f>
        <v>103</v>
      </c>
      <c r="Y57" s="6" t="n">
        <f aca="false">Y56-X42+Y42</f>
        <v>78</v>
      </c>
      <c r="Z57" s="6" t="n">
        <f aca="false">Z56-Y42+Z42</f>
        <v>34</v>
      </c>
      <c r="AA57" s="6" t="n">
        <f aca="false">AA56-Z42+AA42</f>
        <v>36</v>
      </c>
      <c r="AB57" s="6" t="n">
        <f aca="false">AB56-AA42+AB42</f>
        <v>35</v>
      </c>
      <c r="AC57" s="6" t="n">
        <f aca="false">AC56-AB42+AC42</f>
        <v>208</v>
      </c>
      <c r="AD57" s="6" t="n">
        <f aca="false">AD56-AC42+AD42</f>
        <v>110</v>
      </c>
      <c r="AE57" s="6" t="n">
        <f aca="false">AE56-AD42+AE42</f>
        <v>712</v>
      </c>
      <c r="AF57" s="5" t="s">
        <v>21</v>
      </c>
      <c r="AG57" s="1"/>
      <c r="AH57" s="6" t="n">
        <f aca="false">AH56-AG42+AH42</f>
        <v>443</v>
      </c>
      <c r="AI57" s="6" t="n">
        <f aca="false">AI56-AH42+AI42</f>
        <v>188</v>
      </c>
      <c r="AJ57" s="6" t="n">
        <f aca="false">AJ56-AI42+AJ42</f>
        <v>36</v>
      </c>
      <c r="AK57" s="6" t="n">
        <f aca="false">AK56-AJ42+AK42</f>
        <v>86</v>
      </c>
      <c r="AL57" s="6" t="n">
        <f aca="false">AL56-AK42+AL42</f>
        <v>74</v>
      </c>
      <c r="AM57" s="6" t="n">
        <f aca="false">AM56-AL42+AM42</f>
        <v>72</v>
      </c>
      <c r="AN57" s="6" t="n">
        <f aca="false">AN56-AM42+AN42</f>
        <v>93</v>
      </c>
      <c r="AO57" s="6" t="n">
        <f aca="false">AO56-AN42+AO42</f>
        <v>224</v>
      </c>
      <c r="AP57" s="6" t="n">
        <f aca="false">AP56-AO42+AP42</f>
        <v>483</v>
      </c>
      <c r="AQ57" s="6" t="n">
        <f aca="false">AQ56-AP42+AQ42</f>
        <v>192</v>
      </c>
      <c r="AR57" s="6" t="n">
        <f aca="false">AR56-AQ42+AR42</f>
        <v>123</v>
      </c>
      <c r="AS57" s="6" t="n">
        <f aca="false">AS56-AR42+AS42</f>
        <v>654</v>
      </c>
      <c r="AT57" s="6" t="n">
        <f aca="false">AT56-AS42+AT42</f>
        <v>537</v>
      </c>
      <c r="AU57" s="6" t="n">
        <f aca="false">AU56-AT42+AU42</f>
        <v>716</v>
      </c>
      <c r="AV57" s="6" t="n">
        <f aca="false">AV56-AU42+AV42</f>
        <v>505</v>
      </c>
      <c r="AW57" s="6" t="n">
        <f aca="false">AW56-AV42+AW42</f>
        <v>890</v>
      </c>
      <c r="AX57" s="6" t="n">
        <f aca="false">AX56-AW42+AX42</f>
        <v>69</v>
      </c>
      <c r="AY57" s="6" t="n">
        <f aca="false">AY56-AX42+AY42</f>
        <v>501</v>
      </c>
      <c r="AZ57" s="6" t="n">
        <f aca="false">AZ56-AY42+AZ42</f>
        <v>276</v>
      </c>
      <c r="BA57" s="6" t="n">
        <f aca="false">BA56-AZ42+BA42</f>
        <v>252</v>
      </c>
      <c r="BB57" s="6" t="n">
        <f aca="false">BB56-BA42+BB42</f>
        <v>325</v>
      </c>
      <c r="BC57" s="6" t="n">
        <f aca="false">BC56-BB42+BC42</f>
        <v>281</v>
      </c>
      <c r="BD57" s="6" t="n">
        <f aca="false">BD56-BC42+BD42</f>
        <v>184</v>
      </c>
      <c r="BE57" s="6" t="n">
        <f aca="false">BE56-BD42+BE42</f>
        <v>145</v>
      </c>
      <c r="BF57" s="6" t="n">
        <f aca="false">BF56-BE42+BF42</f>
        <v>40</v>
      </c>
      <c r="BG57" s="6" t="n">
        <f aca="false">BG56-BF42+BG42</f>
        <v>0</v>
      </c>
      <c r="BH57" s="6" t="n">
        <f aca="false">BH56-BG42+BH42</f>
        <v>48</v>
      </c>
      <c r="BI57" s="6" t="n">
        <f aca="false">BI56-BH42+BI42</f>
        <v>725</v>
      </c>
      <c r="BJ57" s="6" t="n">
        <f aca="false">BJ56-BI42+BJ42</f>
        <v>211</v>
      </c>
      <c r="BK57" s="5" t="s">
        <v>21</v>
      </c>
      <c r="BL57" s="1"/>
      <c r="BM57" s="6" t="n">
        <f aca="false">BM56-BL42+BM42</f>
        <v>160</v>
      </c>
      <c r="BN57" s="6" t="n">
        <f aca="false">BN56-BM42+BN42</f>
        <v>164</v>
      </c>
      <c r="BO57" s="6" t="n">
        <f aca="false">BO56-BN42+BO42</f>
        <v>118</v>
      </c>
      <c r="BP57" s="6" t="n">
        <f aca="false">BP56-BO42+BP42</f>
        <v>32</v>
      </c>
      <c r="BQ57" s="6" t="n">
        <f aca="false">BQ56-BP42+BQ42</f>
        <v>12</v>
      </c>
      <c r="BR57" s="6" t="n">
        <f aca="false">BR56-BQ42+BR42</f>
        <v>0</v>
      </c>
      <c r="BS57" s="6" t="n">
        <f aca="false">BS56-BR42+BS42</f>
        <v>0</v>
      </c>
      <c r="BT57" s="6" t="n">
        <f aca="false">BT56-BS42+BT42</f>
        <v>9</v>
      </c>
      <c r="BU57" s="6" t="n">
        <f aca="false">BU56-BT42+BU42</f>
        <v>2</v>
      </c>
      <c r="BV57" s="6" t="n">
        <f aca="false">BV56-BU42+BV42</f>
        <v>80</v>
      </c>
      <c r="BW57" s="6" t="n">
        <f aca="false">BW56-BV42+BW42</f>
        <v>156</v>
      </c>
      <c r="BX57" s="6" t="n">
        <f aca="false">BX56-BW42+BX42</f>
        <v>38</v>
      </c>
      <c r="BY57" s="6" t="n">
        <f aca="false">BY56-BX42+BY42</f>
        <v>10</v>
      </c>
      <c r="BZ57" s="6" t="n">
        <f aca="false">BZ56-BY42+BZ42</f>
        <v>56</v>
      </c>
      <c r="CA57" s="6" t="n">
        <f aca="false">CA56-BZ42+CA42</f>
        <v>61</v>
      </c>
      <c r="CB57" s="6" t="n">
        <f aca="false">CB56-CA42+CB42</f>
        <v>4</v>
      </c>
      <c r="CC57" s="6" t="n">
        <f aca="false">CC56-CB42+CC42</f>
        <v>0</v>
      </c>
      <c r="CD57" s="6" t="n">
        <f aca="false">CD56-CC42+CD42</f>
        <v>32</v>
      </c>
      <c r="CE57" s="6" t="n">
        <f aca="false">CE56-CD42+CE42</f>
        <v>0</v>
      </c>
      <c r="CF57" s="6" t="n">
        <f aca="false">CF56-CE42+CF42</f>
        <v>45</v>
      </c>
      <c r="CG57" s="6" t="n">
        <f aca="false">CG56-CF42+CG42</f>
        <v>178</v>
      </c>
      <c r="CH57" s="6" t="n">
        <f aca="false">CH56-CG42+CH42</f>
        <v>78</v>
      </c>
      <c r="CI57" s="6" t="n">
        <f aca="false">CI56-CH42+CI42</f>
        <v>23</v>
      </c>
      <c r="CJ57" s="6" t="n">
        <f aca="false">CJ56-CI42+CJ42</f>
        <v>48</v>
      </c>
      <c r="CK57" s="6" t="n">
        <f aca="false">CK56-CJ42+CK42</f>
        <v>0</v>
      </c>
      <c r="CL57" s="6" t="n">
        <f aca="false">CL56-CK42+CL42</f>
        <v>0</v>
      </c>
      <c r="CM57" s="6" t="n">
        <f aca="false">CM56-CL42+CM42</f>
        <v>0</v>
      </c>
      <c r="CN57" s="6" t="n">
        <f aca="false">CN56-CM42+CN42</f>
        <v>40</v>
      </c>
      <c r="CO57" s="6" t="n">
        <f aca="false">CO56-CN42+CO42</f>
        <v>0</v>
      </c>
      <c r="CP57" s="5" t="s">
        <v>21</v>
      </c>
      <c r="CQ57" s="1"/>
      <c r="CR57" s="1"/>
      <c r="CS57" s="6" t="n">
        <f aca="false">CS56-CR42+CS42</f>
        <v>0</v>
      </c>
      <c r="CT57" s="6" t="n">
        <f aca="false">CT56-CS42+CT42</f>
        <v>4</v>
      </c>
      <c r="CU57" s="6" t="n">
        <f aca="false">CU56-CT42+CU42</f>
        <v>0</v>
      </c>
      <c r="CV57" s="6" t="n">
        <f aca="false">CV56-CU42+CV42</f>
        <v>2</v>
      </c>
      <c r="CW57" s="6" t="n">
        <f aca="false">CW56-CV42+CW42</f>
        <v>27</v>
      </c>
      <c r="CX57" s="6" t="n">
        <f aca="false">CX56-CW42+CX42</f>
        <v>16</v>
      </c>
      <c r="CY57" s="6" t="n">
        <f aca="false">CY56-CX42+CY42</f>
        <v>8</v>
      </c>
      <c r="CZ57" s="6" t="n">
        <f aca="false">CZ56-CY42+CZ42</f>
        <v>6</v>
      </c>
      <c r="DA57" s="6" t="n">
        <f aca="false">DA56-CZ42+DA42</f>
        <v>9</v>
      </c>
      <c r="DB57" s="6" t="n">
        <f aca="false">DB56-DA42+DB42</f>
        <v>7</v>
      </c>
      <c r="DC57" s="6" t="n">
        <f aca="false">DC56-DB42+DC42</f>
        <v>0</v>
      </c>
      <c r="DD57" s="6" t="n">
        <f aca="false">DD56-DC42+DD42</f>
        <v>7</v>
      </c>
      <c r="DE57" s="6" t="n">
        <f aca="false">DE56-DD42+DE42</f>
        <v>4</v>
      </c>
      <c r="DF57" s="6" t="n">
        <f aca="false">DF56-DE42+DF42</f>
        <v>4</v>
      </c>
      <c r="DG57" s="6" t="n">
        <f aca="false">DG56-DF42+DG42</f>
        <v>0</v>
      </c>
      <c r="DH57" s="6" t="n">
        <f aca="false">DH56-DG42+DH42</f>
        <v>0</v>
      </c>
      <c r="DI57" s="6" t="n">
        <f aca="false">DI56-DH42+DI42</f>
        <v>0</v>
      </c>
      <c r="DJ57" s="5" t="s">
        <v>21</v>
      </c>
      <c r="DK57" s="1"/>
      <c r="DL57" s="6" t="n">
        <f aca="false">DL56-DK42+DL42</f>
        <v>0</v>
      </c>
      <c r="DM57" s="6" t="n">
        <f aca="false">DM56-DL42+DM42</f>
        <v>0</v>
      </c>
      <c r="DN57" s="6" t="n">
        <f aca="false">DN56-DM42+DN42</f>
        <v>8</v>
      </c>
      <c r="DO57" s="6" t="n">
        <f aca="false">DO56-DN42+DO42</f>
        <v>0</v>
      </c>
      <c r="DP57" s="6" t="n">
        <f aca="false">DP56-DO42+DP42</f>
        <v>0</v>
      </c>
      <c r="DQ57" s="6" t="n">
        <f aca="false">DQ56-DP42+DQ42</f>
        <v>4</v>
      </c>
      <c r="DR57" s="6" t="n">
        <f aca="false">DR56-DQ42+DR42</f>
        <v>14</v>
      </c>
      <c r="DS57" s="6" t="n">
        <f aca="false">DS56-DR42+DS42</f>
        <v>0</v>
      </c>
      <c r="DT57" s="6" t="n">
        <f aca="false">DT56-DS42+DT42</f>
        <v>4</v>
      </c>
      <c r="DU57" s="6" t="n">
        <f aca="false">DU56-DT42+DU42</f>
        <v>0</v>
      </c>
      <c r="DV57" s="6" t="n">
        <f aca="false">DV56-DU42+DV42</f>
        <v>0</v>
      </c>
      <c r="DW57" s="6" t="n">
        <f aca="false">DW56-DV42+DW42</f>
        <v>0</v>
      </c>
      <c r="DX57" s="6" t="n">
        <f aca="false">DX56-DW42+DX42</f>
        <v>4</v>
      </c>
      <c r="DY57" s="6" t="n">
        <f aca="false">DY56-DX42+DY42</f>
        <v>0</v>
      </c>
      <c r="DZ57" s="6" t="n">
        <f aca="false">DZ56-DY42+DZ42</f>
        <v>38</v>
      </c>
      <c r="EA57" s="6" t="n">
        <f aca="false">EA56-DZ42+EA42</f>
        <v>0</v>
      </c>
      <c r="EB57" s="5" t="s">
        <v>21</v>
      </c>
      <c r="EC57" s="6" t="n">
        <v>0</v>
      </c>
      <c r="ED57" s="6" t="n">
        <f aca="false">ED56-EC42+ED42</f>
        <v>41</v>
      </c>
      <c r="EE57" s="6" t="n">
        <f aca="false">EE56-ED42+EE42</f>
        <v>33</v>
      </c>
      <c r="EF57" s="6" t="n">
        <f aca="false">EF56-EE42+EF42</f>
        <v>10</v>
      </c>
      <c r="EG57" s="6" t="n">
        <f aca="false">EG56-EF42+EG42</f>
        <v>1</v>
      </c>
      <c r="EH57" s="6" t="n">
        <f aca="false">EH56-EG42+EH42</f>
        <v>8</v>
      </c>
      <c r="EI57" s="6" t="n">
        <f aca="false">EI56-EH42+EI42</f>
        <v>12</v>
      </c>
      <c r="EJ57" s="6" t="n">
        <f aca="false">EJ56-EI42+EJ42</f>
        <v>1</v>
      </c>
      <c r="EK57" s="6" t="n">
        <f aca="false">EK56-EJ42+EK42</f>
        <v>0</v>
      </c>
      <c r="EL57" s="6" t="n">
        <f aca="false">EL56-EK42+EL42</f>
        <v>0</v>
      </c>
      <c r="EM57" s="6" t="n">
        <f aca="false">EM56-EL42+EM42</f>
        <v>52</v>
      </c>
      <c r="EN57" s="6" t="n">
        <f aca="false">EN56-EM42+EN42</f>
        <v>0</v>
      </c>
      <c r="EO57" s="6" t="n">
        <f aca="false">EO56-EN42+EO42</f>
        <v>0</v>
      </c>
      <c r="EP57" s="6" t="n">
        <f aca="false">EP56-EO42+EP42</f>
        <v>0</v>
      </c>
      <c r="EQ57" s="6" t="n">
        <f aca="false">EQ56-EP42+EQ42</f>
        <v>0</v>
      </c>
      <c r="ER57" s="5" t="s">
        <v>21</v>
      </c>
      <c r="ES57" s="1"/>
      <c r="ET57" s="6" t="n">
        <f aca="false">ET56-ES42+ET42</f>
        <v>229</v>
      </c>
      <c r="EU57" s="6" t="n">
        <f aca="false">EU56-ET42+EU42</f>
        <v>309</v>
      </c>
      <c r="EV57" s="6" t="n">
        <f aca="false">EV56-EU42+EV42</f>
        <v>32</v>
      </c>
      <c r="EW57" s="6" t="n">
        <f aca="false">EW56-EV42+EW42</f>
        <v>11</v>
      </c>
      <c r="EX57" s="6" t="n">
        <f aca="false">EX56-EW42+EX42</f>
        <v>90</v>
      </c>
      <c r="EY57" s="6" t="n">
        <f aca="false">EY56-EX42+EY42</f>
        <v>464</v>
      </c>
      <c r="EZ57" s="6" t="n">
        <f aca="false">EZ56-EY42+EZ42</f>
        <v>191</v>
      </c>
      <c r="FA57" s="6" t="n">
        <f aca="false">FA56-EZ42+FA42</f>
        <v>835</v>
      </c>
      <c r="FB57" s="6" t="n">
        <f aca="false">FB56-FA42+FB42</f>
        <v>566</v>
      </c>
      <c r="FC57" s="6" t="n">
        <f aca="false">FC56-FB42+FC42</f>
        <v>643</v>
      </c>
      <c r="FD57" s="6" t="n">
        <f aca="false">FD56-FC42+FD42</f>
        <v>632</v>
      </c>
      <c r="FE57" s="6" t="n">
        <f aca="false">FE56-FD42+FE42</f>
        <v>2785</v>
      </c>
      <c r="FF57" s="6" t="n">
        <f aca="false">FF56-FE42+FF42</f>
        <v>774</v>
      </c>
      <c r="FG57" s="6" t="n">
        <f aca="false">FG56-FF42+FG42</f>
        <v>1936</v>
      </c>
      <c r="FH57" s="6" t="n">
        <f aca="false">FH56-FG42+FH42</f>
        <v>1927</v>
      </c>
      <c r="FI57" s="6" t="n">
        <f aca="false">FI56-FH42+FI42</f>
        <v>2150</v>
      </c>
      <c r="FJ57" s="6" t="n">
        <f aca="false">FJ56-FI42+FJ42</f>
        <v>2930</v>
      </c>
      <c r="FK57" s="6" t="n">
        <f aca="false">FK56-FJ42+FK42</f>
        <v>2992</v>
      </c>
      <c r="FL57" s="6" t="n">
        <f aca="false">FL56-FK42+FL42</f>
        <v>6049</v>
      </c>
      <c r="FM57" s="6" t="n">
        <f aca="false">FM56-FL42+FM42</f>
        <v>4140</v>
      </c>
      <c r="FN57" s="6" t="n">
        <f aca="false">FN56-FM42+FN42</f>
        <v>2087</v>
      </c>
      <c r="FO57" s="6" t="n">
        <f aca="false">FO56-FN42+FO42</f>
        <v>1171</v>
      </c>
      <c r="FP57" s="6" t="n">
        <f aca="false">FP56-FO42+FP42</f>
        <v>1544</v>
      </c>
      <c r="FQ57" s="6" t="n">
        <f aca="false">FQ56-FP42+FQ42</f>
        <v>2107</v>
      </c>
      <c r="FR57" s="6" t="n">
        <f aca="false">FR56-FQ42+FR42</f>
        <v>1643</v>
      </c>
      <c r="FS57" s="6" t="n">
        <f aca="false">FS56-FR42+FS42</f>
        <v>1814</v>
      </c>
      <c r="FT57" s="6" t="n">
        <f aca="false">FT56-FS42+FT42</f>
        <v>3973</v>
      </c>
      <c r="FU57" s="6" t="n">
        <f aca="false">FU56-FT42+FU42</f>
        <v>5653</v>
      </c>
      <c r="FV57" s="6" t="n">
        <f aca="false">FV56-FU42+FV42</f>
        <v>5406</v>
      </c>
      <c r="FW57" s="5" t="s">
        <v>21</v>
      </c>
      <c r="FX57" s="1"/>
      <c r="FY57" s="6" t="n">
        <f aca="false">FY56-FX42+FY42</f>
        <v>2860</v>
      </c>
      <c r="FZ57" s="6" t="n">
        <f aca="false">FZ56-FY42+FZ42</f>
        <v>2751</v>
      </c>
      <c r="GA57" s="6" t="e">
        <f aca="false">GA56-FZ42+GA42</f>
        <v>#VALUE!</v>
      </c>
      <c r="GB57" s="6" t="n">
        <f aca="false">GB56-GA42+GB42</f>
        <v>338</v>
      </c>
      <c r="GC57" s="6" t="n">
        <f aca="false">GC56-GB42+GC42</f>
        <v>381</v>
      </c>
      <c r="GD57" s="6" t="n">
        <f aca="false">GD56-GC42+GD42</f>
        <v>818</v>
      </c>
      <c r="GE57" s="6" t="n">
        <f aca="false">GE56-GD42+GE42</f>
        <v>551</v>
      </c>
      <c r="GF57" s="6" t="n">
        <f aca="false">GF56-GE42+GF42</f>
        <v>1207</v>
      </c>
      <c r="GG57" s="6" t="n">
        <f aca="false">GG56-GF42+GG42</f>
        <v>1184</v>
      </c>
      <c r="GH57" s="6" t="n">
        <f aca="false">GH56-GG42+GH42</f>
        <v>1078</v>
      </c>
      <c r="GI57" s="6" t="n">
        <f aca="false">GI56-GH42+GI42</f>
        <v>1265</v>
      </c>
      <c r="GJ57" s="6" t="n">
        <f aca="false">GJ56-GI42+GJ42</f>
        <v>3869</v>
      </c>
      <c r="GK57" s="6" t="n">
        <f aca="false">GK56-GJ42+GK42</f>
        <v>1470</v>
      </c>
      <c r="GL57" s="6" t="n">
        <f aca="false">FG57+DL57+CT57+BZ57+AU57+P57</f>
        <v>2992</v>
      </c>
      <c r="GM57" s="6" t="n">
        <f aca="false">GM56-GL42+GM42</f>
        <v>2577</v>
      </c>
      <c r="GN57" s="6" t="n">
        <f aca="false">FI57+DN57+CV57+CB57+AW57+R57+ED57</f>
        <v>3328</v>
      </c>
      <c r="GO57" s="6" t="n">
        <f aca="false">FJ57+DO57+CW57+CC57+AX57+S57+EE57</f>
        <v>3165</v>
      </c>
      <c r="GP57" s="6" t="n">
        <f aca="false">FK57+DP57+CX57+CD57+AY57+T57+EF57</f>
        <v>4163</v>
      </c>
      <c r="GQ57" s="6" t="n">
        <f aca="false">FL57+DQ57+CY57+CE57+AZ57+U57+EG57</f>
        <v>6587</v>
      </c>
      <c r="GR57" s="10" t="n">
        <f aca="false">FM57+DR57+CZ57+CF57+BA57+V57+EH57</f>
        <v>4658</v>
      </c>
      <c r="GS57" s="10" t="n">
        <f aca="false">FN57+DS57+DA57+CG57+BB57+W57+EI57</f>
        <v>2665</v>
      </c>
      <c r="GT57" s="10" t="n">
        <f aca="false">FO57+DT57+DB57+CH57+BC57+X57+EJ57</f>
        <v>1645</v>
      </c>
      <c r="GU57" s="10" t="n">
        <f aca="false">FP57+DU57+DC57+CI57+BD57+Y57+EK57</f>
        <v>1829</v>
      </c>
      <c r="GV57" s="6" t="n">
        <f aca="false">Z57+BE57+CJ57+DD57+DV57+EL57+FQ57</f>
        <v>2341</v>
      </c>
      <c r="GW57" s="6" t="n">
        <f aca="false">AA57+BF57+CK57+DE57+DW57+EM57+FR57</f>
        <v>1775</v>
      </c>
      <c r="GX57" s="6" t="n">
        <f aca="false">AB57+BG57+CL57+DF57+DX57+EN57+FS57</f>
        <v>1857</v>
      </c>
      <c r="GY57" s="6" t="n">
        <f aca="false">AC57+BH57+CM57+DG57+DY57+EO57+FT57</f>
        <v>4229</v>
      </c>
      <c r="GZ57" s="6" t="n">
        <f aca="false">AD57+BI57+CN57+DH57+DZ57+EP57+FU57</f>
        <v>6566</v>
      </c>
      <c r="HA57" s="6" t="n">
        <f aca="false">AE57+BJ57+CO57+DI57+EA57+EQ57+FV57</f>
        <v>6329</v>
      </c>
      <c r="HB57" s="9" t="n">
        <f aca="false">(GZ57-GZ56)/(GZ56+0.01)*100</f>
        <v>-2.85544776527923</v>
      </c>
      <c r="HC57" s="9" t="n">
        <f aca="false">(GZ57-GY57)/(GY57+0.01)*100</f>
        <v>55.2611604134301</v>
      </c>
      <c r="HD57" s="5" t="s">
        <v>21</v>
      </c>
      <c r="HE57" s="6" t="n">
        <f aca="false">HE56+HE42</f>
        <v>43</v>
      </c>
      <c r="HF57" s="6" t="n">
        <f aca="false">HF56-HE42+HF42</f>
        <v>554</v>
      </c>
      <c r="HG57" s="6" t="n">
        <f aca="false">HG56-HF42+HG42</f>
        <v>168</v>
      </c>
      <c r="HH57" s="6" t="n">
        <f aca="false">HH56-HG42+HH42</f>
        <v>155</v>
      </c>
      <c r="HI57" s="6" t="n">
        <f aca="false">HI56-HH42+HI42</f>
        <v>107</v>
      </c>
      <c r="HJ57" s="6" t="n">
        <f aca="false">HJ56-HI42+HJ42</f>
        <v>98</v>
      </c>
      <c r="HK57" s="6" t="n">
        <f aca="false">HK56-HJ42+HK42</f>
        <v>220</v>
      </c>
      <c r="HL57" s="6" t="n">
        <f aca="false">HL56-HK42+HL42</f>
        <v>328</v>
      </c>
      <c r="HM57" s="6" t="n">
        <f aca="false">HM56-HL42+HM42</f>
        <v>162</v>
      </c>
      <c r="HN57" s="6" t="n">
        <f aca="false">HN56-HM42+HN42</f>
        <v>551</v>
      </c>
      <c r="HO57" s="6" t="n">
        <f aca="false">HO56-HN42+HO42</f>
        <v>731</v>
      </c>
      <c r="HP57" s="6" t="n">
        <f aca="false">HP56-HO42+HP42</f>
        <v>606</v>
      </c>
      <c r="HQ57" s="6" t="n">
        <f aca="false">HQ56-HP42+HQ42</f>
        <v>396</v>
      </c>
      <c r="HR57" s="6" t="n">
        <f aca="false">HR56-HQ42+HR42</f>
        <v>251</v>
      </c>
      <c r="HS57" s="6" t="n">
        <f aca="false">HS56-HR42+HS42</f>
        <v>290</v>
      </c>
      <c r="HT57" s="6" t="n">
        <f aca="false">HT56-HS42+HT42</f>
        <v>76</v>
      </c>
      <c r="HU57" s="6" t="n">
        <f aca="false">HU56-HT42+HU42</f>
        <v>145</v>
      </c>
      <c r="HV57" s="6" t="n">
        <f aca="false">HV56-HU42+HV42</f>
        <v>114</v>
      </c>
      <c r="HW57" s="6" t="n">
        <f aca="false">HW56-HV42+HW42</f>
        <v>173</v>
      </c>
      <c r="HX57" s="6" t="n">
        <f aca="false">HX56-HW42+HX42</f>
        <v>609</v>
      </c>
      <c r="HY57" s="6" t="n">
        <f aca="false">HY56-HX42+HY42</f>
        <v>429</v>
      </c>
      <c r="HZ57" s="6" t="n">
        <f aca="false">HZ56-HY42+HZ42</f>
        <v>338</v>
      </c>
      <c r="IA57" s="6" t="n">
        <f aca="false">IA56-HZ42+IA42</f>
        <v>458</v>
      </c>
      <c r="IB57" s="5" t="s">
        <v>21</v>
      </c>
      <c r="IC57" s="3" t="s">
        <v>31</v>
      </c>
      <c r="ID57" s="6" t="n">
        <f aca="false">ID56-IC42+ID42</f>
        <v>572</v>
      </c>
      <c r="IE57" s="6" t="n">
        <f aca="false">IE56-ID42+IE42</f>
        <v>398</v>
      </c>
      <c r="IF57" s="6" t="n">
        <f aca="false">IF56-IE42+IF42</f>
        <v>488</v>
      </c>
      <c r="IG57" s="6" t="n">
        <f aca="false">IG56-IF42+IG42</f>
        <v>525</v>
      </c>
      <c r="IH57" s="6" t="n">
        <f aca="false">IH56-IG42+IH42</f>
        <v>2687</v>
      </c>
      <c r="II57" s="6" t="n">
        <f aca="false">II56-IH42+II42</f>
        <v>554</v>
      </c>
      <c r="IJ57" s="6" t="n">
        <f aca="false">IJ56-II42+IJ42</f>
        <v>1608</v>
      </c>
      <c r="IK57" s="6" t="n">
        <f aca="false">IK56-IJ42+IK42</f>
        <v>1765</v>
      </c>
      <c r="IL57" s="6" t="n">
        <f aca="false">IL56-IK42+IL42</f>
        <v>1599</v>
      </c>
      <c r="IM57" s="6" t="n">
        <f aca="false">IM56-IL42+IM42</f>
        <v>2199</v>
      </c>
      <c r="IN57" s="6" t="n">
        <f aca="false">IN56-IM42+IN42</f>
        <v>2486</v>
      </c>
      <c r="IO57" s="6" t="n">
        <f aca="false">IO56-IN42+IO42</f>
        <v>5653</v>
      </c>
      <c r="IP57" s="6" t="n">
        <f aca="false">IP56-IO42+IP42</f>
        <v>3889</v>
      </c>
      <c r="IQ57" s="6" t="n">
        <f aca="false">IQ56-IP42+IQ42</f>
        <v>1797</v>
      </c>
      <c r="IR57" s="6" t="n">
        <f aca="false">IR56-IQ42+IR42</f>
        <v>1095</v>
      </c>
      <c r="IS57" s="6" t="n">
        <f aca="false">IS56-IR42+IS42</f>
        <v>1399</v>
      </c>
      <c r="IT57" s="6" t="n">
        <f aca="false">IT56-IS42+IT42</f>
        <v>1993</v>
      </c>
      <c r="IU57" s="6" t="n">
        <f aca="false">IU56-IT42+IU42</f>
        <v>1470</v>
      </c>
      <c r="IV57" s="6" t="n">
        <f aca="false">IV56-IU42+IV42</f>
        <v>1205</v>
      </c>
      <c r="IW57" s="6" t="n">
        <f aca="false">IW56-IV42+IW42</f>
        <v>3544</v>
      </c>
      <c r="IX57" s="6" t="n">
        <f aca="false">IX56-IW42+IX42</f>
        <v>5315</v>
      </c>
      <c r="IY57" s="6" t="n">
        <f aca="false">IY56-IX42+IY42</f>
        <v>4948</v>
      </c>
      <c r="IZ57" s="5" t="s">
        <v>21</v>
      </c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</row>
    <row r="58" customFormat="false" ht="12.8" hidden="false" customHeight="false" outlineLevel="0" collapsed="false">
      <c r="A58" s="3" t="s">
        <v>22</v>
      </c>
      <c r="B58" s="1"/>
      <c r="C58" s="6" t="n">
        <f aca="false">C57-B43+C43</f>
        <v>2247</v>
      </c>
      <c r="D58" s="6" t="n">
        <f aca="false">D57-C43+D43</f>
        <v>1781</v>
      </c>
      <c r="E58" s="6" t="n">
        <f aca="false">E57-D43+E43</f>
        <v>703</v>
      </c>
      <c r="F58" s="6" t="n">
        <f aca="false">F57-E43+F43</f>
        <v>230</v>
      </c>
      <c r="G58" s="6" t="n">
        <f aca="false">G57-F43+G43</f>
        <v>231</v>
      </c>
      <c r="H58" s="6" t="n">
        <f aca="false">H57-G43+H43</f>
        <v>239</v>
      </c>
      <c r="I58" s="6" t="n">
        <f aca="false">I57-H43+I43</f>
        <v>272</v>
      </c>
      <c r="J58" s="6" t="n">
        <f aca="false">J57-I43+J43</f>
        <v>123</v>
      </c>
      <c r="K58" s="6" t="n">
        <f aca="false">K57-J43+K43</f>
        <v>133</v>
      </c>
      <c r="L58" s="6" t="n">
        <f aca="false">L57-K43+L43</f>
        <v>163</v>
      </c>
      <c r="M58" s="6" t="n">
        <f aca="false">M57-L43+M43</f>
        <v>354</v>
      </c>
      <c r="N58" s="6" t="n">
        <f aca="false">N57-M43+N43</f>
        <v>392</v>
      </c>
      <c r="O58" s="6" t="n">
        <f aca="false">O57-N43+O43</f>
        <v>166</v>
      </c>
      <c r="P58" s="6" t="n">
        <f aca="false">P57-O43+P43</f>
        <v>264</v>
      </c>
      <c r="Q58" s="6" t="n">
        <f aca="false">Q57-P43+Q43</f>
        <v>103</v>
      </c>
      <c r="R58" s="6" t="n">
        <f aca="false">R57-Q43+R43</f>
        <v>221</v>
      </c>
      <c r="S58" s="6" t="n">
        <f aca="false">S57-R43+S43</f>
        <v>101</v>
      </c>
      <c r="T58" s="6" t="n">
        <f aca="false">T57-S43+T43</f>
        <v>665</v>
      </c>
      <c r="U58" s="6" t="n">
        <f aca="false">U57-T43+U43</f>
        <v>203</v>
      </c>
      <c r="V58" s="6" t="n">
        <f aca="false">V57-U43+V43</f>
        <v>200</v>
      </c>
      <c r="W58" s="6" t="n">
        <f aca="false">W57-V43+W43</f>
        <v>37</v>
      </c>
      <c r="X58" s="6" t="n">
        <f aca="false">X57-W43+X43</f>
        <v>115</v>
      </c>
      <c r="Y58" s="6" t="n">
        <f aca="false">Y57-X43+Y43</f>
        <v>66</v>
      </c>
      <c r="Z58" s="6" t="n">
        <f aca="false">Z57-Y43+Z43</f>
        <v>34</v>
      </c>
      <c r="AA58" s="6" t="n">
        <f aca="false">AA57-Z43+AA43</f>
        <v>36</v>
      </c>
      <c r="AB58" s="6" t="n">
        <f aca="false">AB57-AA43+AB43</f>
        <v>35</v>
      </c>
      <c r="AC58" s="6" t="n">
        <f aca="false">AC57-AB43+AC43</f>
        <v>208</v>
      </c>
      <c r="AD58" s="6" t="n">
        <f aca="false">AD57-AC43+AD43</f>
        <v>110</v>
      </c>
      <c r="AE58" s="6" t="n">
        <f aca="false">AE57-AD43+AE43</f>
        <v>712</v>
      </c>
      <c r="AF58" s="5" t="s">
        <v>22</v>
      </c>
      <c r="AG58" s="1"/>
      <c r="AH58" s="6" t="n">
        <f aca="false">AH57-AG43+AH43</f>
        <v>445</v>
      </c>
      <c r="AI58" s="6" t="n">
        <f aca="false">AI57-AH43+AI43</f>
        <v>154</v>
      </c>
      <c r="AJ58" s="6" t="n">
        <f aca="false">AJ57-AI43+AJ43</f>
        <v>26</v>
      </c>
      <c r="AK58" s="6" t="n">
        <f aca="false">AK57-AJ43+AK43</f>
        <v>97</v>
      </c>
      <c r="AL58" s="6" t="n">
        <f aca="false">AL57-AK43+AL43</f>
        <v>63</v>
      </c>
      <c r="AM58" s="6" t="n">
        <f aca="false">AM57-AL43+AM43</f>
        <v>75</v>
      </c>
      <c r="AN58" s="6" t="n">
        <f aca="false">AN57-AM43+AN43</f>
        <v>90</v>
      </c>
      <c r="AO58" s="6" t="n">
        <f aca="false">AO57-AN43+AO43</f>
        <v>338</v>
      </c>
      <c r="AP58" s="6" t="n">
        <f aca="false">AP57-AO43+AP43</f>
        <v>407</v>
      </c>
      <c r="AQ58" s="6" t="n">
        <f aca="false">AQ57-AP43+AQ43</f>
        <v>158</v>
      </c>
      <c r="AR58" s="6" t="n">
        <f aca="false">AR57-AQ43+AR43</f>
        <v>129</v>
      </c>
      <c r="AS58" s="6" t="n">
        <f aca="false">AS57-AR43+AS43</f>
        <v>644</v>
      </c>
      <c r="AT58" s="6" t="n">
        <f aca="false">AT57-AS43+AT43</f>
        <v>912</v>
      </c>
      <c r="AU58" s="6" t="n">
        <f aca="false">AU57-AT43+AU43</f>
        <v>703</v>
      </c>
      <c r="AV58" s="6" t="n">
        <f aca="false">AV57-AU43+AV43</f>
        <v>149</v>
      </c>
      <c r="AW58" s="6" t="n">
        <f aca="false">AW57-AV43+AW43</f>
        <v>890</v>
      </c>
      <c r="AX58" s="6" t="n">
        <f aca="false">AX57-AW43+AX43</f>
        <v>343</v>
      </c>
      <c r="AY58" s="6" t="n">
        <f aca="false">AY57-AX43+AY43</f>
        <v>283</v>
      </c>
      <c r="AZ58" s="6" t="n">
        <f aca="false">AZ57-AY43+AZ43</f>
        <v>241</v>
      </c>
      <c r="BA58" s="6" t="n">
        <f aca="false">BA57-AZ43+BA43</f>
        <v>288</v>
      </c>
      <c r="BB58" s="6" t="n">
        <f aca="false">BB57-BA43+BB43</f>
        <v>478</v>
      </c>
      <c r="BC58" s="6" t="n">
        <f aca="false">BC57-BB43+BC43</f>
        <v>65</v>
      </c>
      <c r="BD58" s="6" t="n">
        <f aca="false">BD57-BC43+BD43</f>
        <v>184</v>
      </c>
      <c r="BE58" s="6" t="n">
        <f aca="false">BE57-BD43+BE43</f>
        <v>145</v>
      </c>
      <c r="BF58" s="6" t="n">
        <f aca="false">BF57-BE43+BF43</f>
        <v>40</v>
      </c>
      <c r="BG58" s="6" t="n">
        <f aca="false">BG57-BF43+BG43</f>
        <v>0</v>
      </c>
      <c r="BH58" s="6" t="n">
        <f aca="false">BH57-BG43+BH43</f>
        <v>308</v>
      </c>
      <c r="BI58" s="6" t="n">
        <f aca="false">BI57-BH43+BI43</f>
        <v>465</v>
      </c>
      <c r="BJ58" s="6" t="n">
        <f aca="false">BJ57-BI43+BJ43</f>
        <v>211</v>
      </c>
      <c r="BK58" s="5" t="s">
        <v>22</v>
      </c>
      <c r="BL58" s="1"/>
      <c r="BM58" s="6" t="n">
        <f aca="false">BM57-BL43+BM43</f>
        <v>149</v>
      </c>
      <c r="BN58" s="6" t="n">
        <f aca="false">BN57-BM43+BN43</f>
        <v>141</v>
      </c>
      <c r="BO58" s="6" t="n">
        <f aca="false">BO57-BN43+BO43</f>
        <v>106</v>
      </c>
      <c r="BP58" s="6" t="n">
        <f aca="false">BP57-BO43+BP43</f>
        <v>34</v>
      </c>
      <c r="BQ58" s="6" t="n">
        <f aca="false">BQ57-BP43+BQ43</f>
        <v>10</v>
      </c>
      <c r="BR58" s="6" t="n">
        <f aca="false">BR57-BQ43+BR43</f>
        <v>0</v>
      </c>
      <c r="BS58" s="6" t="n">
        <f aca="false">BS57-BR43+BS43</f>
        <v>0</v>
      </c>
      <c r="BT58" s="6" t="n">
        <f aca="false">BT57-BS43+BT43</f>
        <v>9</v>
      </c>
      <c r="BU58" s="6" t="n">
        <f aca="false">BU57-BT43+BU43</f>
        <v>2</v>
      </c>
      <c r="BV58" s="6" t="n">
        <f aca="false">BV57-BU43+BV43</f>
        <v>84</v>
      </c>
      <c r="BW58" s="6" t="n">
        <f aca="false">BW57-BV43+BW43</f>
        <v>156</v>
      </c>
      <c r="BX58" s="6" t="n">
        <f aca="false">BX57-BW43+BX43</f>
        <v>34</v>
      </c>
      <c r="BY58" s="6" t="n">
        <f aca="false">BY57-BX43+BY43</f>
        <v>10</v>
      </c>
      <c r="BZ58" s="6" t="n">
        <f aca="false">BZ57-BY43+BZ43</f>
        <v>96</v>
      </c>
      <c r="CA58" s="6" t="n">
        <f aca="false">CA57-BZ43+CA43</f>
        <v>21</v>
      </c>
      <c r="CB58" s="6" t="n">
        <f aca="false">CB57-CA43+CB43</f>
        <v>4</v>
      </c>
      <c r="CC58" s="6" t="n">
        <f aca="false">CC57-CB43+CC43</f>
        <v>0</v>
      </c>
      <c r="CD58" s="6" t="n">
        <f aca="false">CD57-CC43+CD43</f>
        <v>32</v>
      </c>
      <c r="CE58" s="6" t="n">
        <f aca="false">CE57-CD43+CE43</f>
        <v>0</v>
      </c>
      <c r="CF58" s="6" t="n">
        <f aca="false">CF57-CE43+CF43</f>
        <v>45</v>
      </c>
      <c r="CG58" s="6" t="n">
        <f aca="false">CG57-CF43+CG43</f>
        <v>186</v>
      </c>
      <c r="CH58" s="6" t="n">
        <f aca="false">CH57-CG43+CH43</f>
        <v>78</v>
      </c>
      <c r="CI58" s="6" t="n">
        <f aca="false">CI57-CH43+CI43</f>
        <v>15</v>
      </c>
      <c r="CJ58" s="6" t="n">
        <f aca="false">CJ57-CI43+CJ43</f>
        <v>48</v>
      </c>
      <c r="CK58" s="6" t="n">
        <f aca="false">CK57-CJ43+CK43</f>
        <v>0</v>
      </c>
      <c r="CL58" s="6" t="n">
        <f aca="false">CL57-CK43+CL43</f>
        <v>0</v>
      </c>
      <c r="CM58" s="6" t="n">
        <f aca="false">CM57-CL43+CM43</f>
        <v>0</v>
      </c>
      <c r="CN58" s="6" t="n">
        <f aca="false">CN57-CM43+CN43</f>
        <v>40</v>
      </c>
      <c r="CO58" s="6" t="n">
        <f aca="false">CO57-CN43+CO43</f>
        <v>0</v>
      </c>
      <c r="CP58" s="5" t="s">
        <v>22</v>
      </c>
      <c r="CQ58" s="1"/>
      <c r="CR58" s="1"/>
      <c r="CS58" s="6" t="n">
        <f aca="false">CS57-CR43+CS43</f>
        <v>2</v>
      </c>
      <c r="CT58" s="6" t="n">
        <f aca="false">CT57-CS43+CT43</f>
        <v>2</v>
      </c>
      <c r="CU58" s="6" t="n">
        <f aca="false">CU57-CT43+CU43</f>
        <v>0</v>
      </c>
      <c r="CV58" s="6" t="n">
        <f aca="false">CV57-CU43+CV43</f>
        <v>2</v>
      </c>
      <c r="CW58" s="6" t="n">
        <f aca="false">CW57-CV43+CW43</f>
        <v>27</v>
      </c>
      <c r="CX58" s="6" t="n">
        <f aca="false">CX57-CW43+CX43</f>
        <v>17</v>
      </c>
      <c r="CY58" s="6" t="n">
        <f aca="false">CY57-CX43+CY43</f>
        <v>7</v>
      </c>
      <c r="CZ58" s="6" t="n">
        <f aca="false">CZ57-CY43+CZ43</f>
        <v>12</v>
      </c>
      <c r="DA58" s="6" t="n">
        <f aca="false">DA57-CZ43+DA43</f>
        <v>3</v>
      </c>
      <c r="DB58" s="6" t="n">
        <f aca="false">DB57-DA43+DB43</f>
        <v>7</v>
      </c>
      <c r="DC58" s="6" t="n">
        <f aca="false">DC57-DB43+DC43</f>
        <v>0</v>
      </c>
      <c r="DD58" s="6" t="n">
        <f aca="false">DD57-DC43+DD43</f>
        <v>7</v>
      </c>
      <c r="DE58" s="6" t="n">
        <f aca="false">DE57-DD43+DE43</f>
        <v>8</v>
      </c>
      <c r="DF58" s="6" t="n">
        <f aca="false">DF57-DE43+DF43</f>
        <v>0</v>
      </c>
      <c r="DG58" s="6" t="n">
        <f aca="false">DG57-DF43+DG43</f>
        <v>0</v>
      </c>
      <c r="DH58" s="6" t="n">
        <f aca="false">DH57-DG43+DH43</f>
        <v>0</v>
      </c>
      <c r="DI58" s="6" t="n">
        <f aca="false">DI57-DH43+DI43</f>
        <v>0</v>
      </c>
      <c r="DJ58" s="5" t="s">
        <v>22</v>
      </c>
      <c r="DK58" s="1"/>
      <c r="DL58" s="6" t="n">
        <f aca="false">DL57-DK43+DL43</f>
        <v>0</v>
      </c>
      <c r="DM58" s="6" t="n">
        <f aca="false">DM57-DL43+DM43</f>
        <v>0</v>
      </c>
      <c r="DN58" s="6" t="n">
        <f aca="false">DN57-DM43+DN43</f>
        <v>8</v>
      </c>
      <c r="DO58" s="6" t="n">
        <f aca="false">DO57-DN43+DO43</f>
        <v>0</v>
      </c>
      <c r="DP58" s="6" t="n">
        <f aca="false">DP57-DO43+DP43</f>
        <v>0</v>
      </c>
      <c r="DQ58" s="6" t="n">
        <f aca="false">DQ57-DP43+DQ43</f>
        <v>4</v>
      </c>
      <c r="DR58" s="6" t="n">
        <f aca="false">DR57-DQ43+DR43</f>
        <v>14</v>
      </c>
      <c r="DS58" s="6" t="n">
        <f aca="false">DS57-DR43+DS43</f>
        <v>0</v>
      </c>
      <c r="DT58" s="6" t="n">
        <f aca="false">DT57-DS43+DT43</f>
        <v>4</v>
      </c>
      <c r="DU58" s="6" t="n">
        <f aca="false">DU57-DT43+DU43</f>
        <v>0</v>
      </c>
      <c r="DV58" s="6" t="n">
        <f aca="false">DV57-DU43+DV43</f>
        <v>0</v>
      </c>
      <c r="DW58" s="6" t="n">
        <f aca="false">DW57-DV43+DW43</f>
        <v>0</v>
      </c>
      <c r="DX58" s="6" t="n">
        <f aca="false">DX57-DW43+DX43</f>
        <v>4</v>
      </c>
      <c r="DY58" s="6" t="n">
        <f aca="false">DY57-DX43+DY43</f>
        <v>0</v>
      </c>
      <c r="DZ58" s="6" t="n">
        <f aca="false">DZ57-DY43+DZ43</f>
        <v>38</v>
      </c>
      <c r="EA58" s="6" t="n">
        <f aca="false">EA57-DZ43+EA43</f>
        <v>0</v>
      </c>
      <c r="EB58" s="5" t="s">
        <v>22</v>
      </c>
      <c r="EC58" s="6" t="n">
        <v>0</v>
      </c>
      <c r="ED58" s="6" t="n">
        <f aca="false">ED57-EC43+ED43</f>
        <v>41</v>
      </c>
      <c r="EE58" s="6" t="n">
        <f aca="false">EE57-ED43+EE43</f>
        <v>33</v>
      </c>
      <c r="EF58" s="6" t="n">
        <f aca="false">EF57-EE43+EF43</f>
        <v>10</v>
      </c>
      <c r="EG58" s="6" t="n">
        <f aca="false">EG57-EF43+EG43</f>
        <v>1</v>
      </c>
      <c r="EH58" s="6" t="n">
        <f aca="false">EH57-EG43+EH43</f>
        <v>8</v>
      </c>
      <c r="EI58" s="6" t="n">
        <f aca="false">EI57-EH43+EI43</f>
        <v>12</v>
      </c>
      <c r="EJ58" s="6" t="n">
        <f aca="false">EJ57-EI43+EJ43</f>
        <v>1</v>
      </c>
      <c r="EK58" s="6" t="n">
        <f aca="false">EK57-EJ43+EK43</f>
        <v>0</v>
      </c>
      <c r="EL58" s="6" t="n">
        <f aca="false">EL57-EK43+EL43</f>
        <v>0</v>
      </c>
      <c r="EM58" s="6" t="n">
        <f aca="false">EM57-EL43+EM43</f>
        <v>52</v>
      </c>
      <c r="EN58" s="6" t="n">
        <f aca="false">EN57-EM43+EN43</f>
        <v>0</v>
      </c>
      <c r="EO58" s="6" t="n">
        <f aca="false">EO57-EN43+EO43</f>
        <v>0</v>
      </c>
      <c r="EP58" s="6" t="n">
        <f aca="false">EP57-EO43+EP43</f>
        <v>0</v>
      </c>
      <c r="EQ58" s="6" t="n">
        <f aca="false">EQ57-EP43+EQ43</f>
        <v>0</v>
      </c>
      <c r="ER58" s="5" t="s">
        <v>22</v>
      </c>
      <c r="ES58" s="1"/>
      <c r="ET58" s="6" t="n">
        <f aca="false">ET57-ES43+ET43</f>
        <v>211</v>
      </c>
      <c r="EU58" s="6" t="n">
        <f aca="false">EU57-ET43+EU43</f>
        <v>311</v>
      </c>
      <c r="EV58" s="6" t="n">
        <f aca="false">EV57-EU43+EV43</f>
        <v>32</v>
      </c>
      <c r="EW58" s="6" t="n">
        <f aca="false">EW57-EV43+EW43</f>
        <v>2</v>
      </c>
      <c r="EX58" s="6" t="n">
        <f aca="false">EX57-EW43+EX43</f>
        <v>226</v>
      </c>
      <c r="EY58" s="6" t="n">
        <f aca="false">EY57-EX43+EY43</f>
        <v>349</v>
      </c>
      <c r="EZ58" s="6" t="n">
        <f aca="false">EZ57-EY43+EZ43</f>
        <v>176</v>
      </c>
      <c r="FA58" s="6" t="n">
        <f aca="false">FA57-EZ43+FA43</f>
        <v>956</v>
      </c>
      <c r="FB58" s="6" t="n">
        <f aca="false">FB57-FA43+FB43</f>
        <v>695</v>
      </c>
      <c r="FC58" s="6" t="n">
        <f aca="false">FC57-FB43+FC43</f>
        <v>391</v>
      </c>
      <c r="FD58" s="6" t="n">
        <f aca="false">FD57-FC43+FD43</f>
        <v>749</v>
      </c>
      <c r="FE58" s="6" t="n">
        <f aca="false">FE57-FD43+FE43</f>
        <v>2683</v>
      </c>
      <c r="FF58" s="6" t="n">
        <f aca="false">FF57-FE43+FF43</f>
        <v>904</v>
      </c>
      <c r="FG58" s="6" t="n">
        <f aca="false">FG57-FF43+FG43</f>
        <v>1804</v>
      </c>
      <c r="FH58" s="6" t="n">
        <f aca="false">FH57-FG43+FH43</f>
        <v>2187</v>
      </c>
      <c r="FI58" s="6" t="n">
        <f aca="false">FI57-FH43+FI43</f>
        <v>1923</v>
      </c>
      <c r="FJ58" s="6" t="n">
        <f aca="false">FJ57-FI43+FJ43</f>
        <v>2980</v>
      </c>
      <c r="FK58" s="6" t="n">
        <f aca="false">FK57-FJ43+FK43</f>
        <v>3313</v>
      </c>
      <c r="FL58" s="6" t="n">
        <f aca="false">FL57-FK43+FL43</f>
        <v>5807</v>
      </c>
      <c r="FM58" s="6" t="n">
        <f aca="false">FM57-FL43+FM43</f>
        <v>4083</v>
      </c>
      <c r="FN58" s="6" t="n">
        <f aca="false">FN57-FM43+FN43</f>
        <v>2392</v>
      </c>
      <c r="FO58" s="6" t="n">
        <f aca="false">FO57-FN43+FO43</f>
        <v>950</v>
      </c>
      <c r="FP58" s="6" t="n">
        <f aca="false">FP57-FO43+FP43</f>
        <v>1366</v>
      </c>
      <c r="FQ58" s="6" t="n">
        <f aca="false">FQ57-FP43+FQ43</f>
        <v>2231</v>
      </c>
      <c r="FR58" s="6" t="n">
        <f aca="false">FR57-FQ43+FR43</f>
        <v>1549</v>
      </c>
      <c r="FS58" s="6" t="n">
        <f aca="false">FS57-FR43+FS43</f>
        <v>1941</v>
      </c>
      <c r="FT58" s="6" t="n">
        <f aca="false">FT57-FS43+FT43</f>
        <v>4130</v>
      </c>
      <c r="FU58" s="6" t="n">
        <f aca="false">FU57-FT43+FU43</f>
        <v>5575</v>
      </c>
      <c r="FV58" s="6" t="n">
        <f aca="false">FV57-FU43+FV43</f>
        <v>5142</v>
      </c>
      <c r="FW58" s="5" t="s">
        <v>22</v>
      </c>
      <c r="FX58" s="1"/>
      <c r="FY58" s="6" t="n">
        <f aca="false">FY57-FX43+FY43</f>
        <v>3052</v>
      </c>
      <c r="FZ58" s="6" t="n">
        <f aca="false">FZ57-FY43+FZ43</f>
        <v>2387</v>
      </c>
      <c r="GA58" s="6" t="e">
        <f aca="false">GA57-FZ43+GA43</f>
        <v>#VALUE!</v>
      </c>
      <c r="GB58" s="6" t="n">
        <f aca="false">GB57-GA43+GB43</f>
        <v>363</v>
      </c>
      <c r="GC58" s="6" t="n">
        <f aca="false">GC57-GB43+GC43</f>
        <v>530</v>
      </c>
      <c r="GD58" s="6" t="n">
        <f aca="false">GD57-GC43+GD43</f>
        <v>663</v>
      </c>
      <c r="GE58" s="6" t="n">
        <f aca="false">GE57-GD43+GE43</f>
        <v>538</v>
      </c>
      <c r="GF58" s="6" t="n">
        <f aca="false">GF57-GE43+GF43</f>
        <v>1426</v>
      </c>
      <c r="GG58" s="6" t="n">
        <f aca="false">GG57-GF43+GG43</f>
        <v>1237</v>
      </c>
      <c r="GH58" s="6" t="n">
        <f aca="false">GH57-GG43+GH43</f>
        <v>796</v>
      </c>
      <c r="GI58" s="6" t="n">
        <f aca="false">GI57-GH43+GI43</f>
        <v>1388</v>
      </c>
      <c r="GJ58" s="6" t="n">
        <f aca="false">GJ57-GI43+GJ43</f>
        <v>3753</v>
      </c>
      <c r="GK58" s="6" t="n">
        <f aca="false">GK57-GJ43+GK43</f>
        <v>1994</v>
      </c>
      <c r="GL58" s="6" t="n">
        <f aca="false">FG58+DL58+CT58+BZ58+AU58+P58</f>
        <v>2869</v>
      </c>
      <c r="GM58" s="6" t="n">
        <f aca="false">GM57-GL43+GM43</f>
        <v>2460</v>
      </c>
      <c r="GN58" s="6" t="n">
        <f aca="false">FI58+DN58+CV58+CB58+AW58+R58+ED58</f>
        <v>3089</v>
      </c>
      <c r="GO58" s="6" t="n">
        <f aca="false">FJ58+DO58+CW58+CC58+AX58+S58+EE58</f>
        <v>3484</v>
      </c>
      <c r="GP58" s="6" t="n">
        <f aca="false">FK58+DP58+CX58+CD58+AY58+T58+EF58</f>
        <v>4320</v>
      </c>
      <c r="GQ58" s="6" t="n">
        <f aca="false">FL58+DQ58+CY58+CE58+AZ58+U58+EG58</f>
        <v>6263</v>
      </c>
      <c r="GR58" s="10" t="n">
        <f aca="false">FM58+DR58+CZ58+CF58+BA58+V58+EH58</f>
        <v>4650</v>
      </c>
      <c r="GS58" s="10" t="n">
        <f aca="false">FN58+DS58+DA58+CG58+BB58+W58+EI58</f>
        <v>3108</v>
      </c>
      <c r="GT58" s="10" t="n">
        <f aca="false">FO58+DT58+DB58+CH58+BC58+X58+EJ58</f>
        <v>1220</v>
      </c>
      <c r="GU58" s="10" t="n">
        <f aca="false">FP58+DU58+DC58+CI58+BD58+Y58+EK58</f>
        <v>1631</v>
      </c>
      <c r="GV58" s="6" t="n">
        <f aca="false">Z58+BE58+CJ58+DD58+DV58+EL58+FQ58</f>
        <v>2465</v>
      </c>
      <c r="GW58" s="6" t="n">
        <f aca="false">AA58+BF58+CK58+DE58+DW58+EM58+FR58</f>
        <v>1685</v>
      </c>
      <c r="GX58" s="6" t="n">
        <f aca="false">AB58+BG58+CL58+DF58+DX58+EN58+FS58</f>
        <v>1980</v>
      </c>
      <c r="GY58" s="6" t="n">
        <f aca="false">AC58+BH58+CM58+DG58+DY58+EO58+FT58</f>
        <v>4646</v>
      </c>
      <c r="GZ58" s="6" t="n">
        <f aca="false">AD58+BI58+CN58+DH58+DZ58+EP58+FU58</f>
        <v>6228</v>
      </c>
      <c r="HA58" s="6" t="n">
        <f aca="false">AE58+BJ58+CO58+DI58+EA58+EQ58+FV58</f>
        <v>6065</v>
      </c>
      <c r="HB58" s="9" t="n">
        <f aca="false">(GZ58-GZ57)/(GZ57+0.01)*100</f>
        <v>-5.14772289411682</v>
      </c>
      <c r="HC58" s="9" t="n">
        <f aca="false">(GZ58-GY58)/(GY58+0.01)*100</f>
        <v>34.0507230935792</v>
      </c>
      <c r="HD58" s="5" t="s">
        <v>22</v>
      </c>
      <c r="HE58" s="6" t="n">
        <f aca="false">HE57+HE43</f>
        <v>49</v>
      </c>
      <c r="HF58" s="6" t="n">
        <f aca="false">HF57-HE43+HF43</f>
        <v>548</v>
      </c>
      <c r="HG58" s="6" t="n">
        <f aca="false">HG57-HF43+HG43</f>
        <v>168</v>
      </c>
      <c r="HH58" s="6" t="n">
        <f aca="false">HH57-HG43+HH43</f>
        <v>155</v>
      </c>
      <c r="HI58" s="6" t="n">
        <f aca="false">HI57-HH43+HI43</f>
        <v>107</v>
      </c>
      <c r="HJ58" s="6" t="n">
        <f aca="false">HJ57-HI43+HJ43</f>
        <v>98</v>
      </c>
      <c r="HK58" s="6" t="n">
        <f aca="false">HK57-HJ43+HK43</f>
        <v>349</v>
      </c>
      <c r="HL58" s="6" t="n">
        <f aca="false">HL57-HK43+HL43</f>
        <v>201</v>
      </c>
      <c r="HM58" s="6" t="n">
        <f aca="false">HM57-HL43+HM43</f>
        <v>349</v>
      </c>
      <c r="HN58" s="6" t="n">
        <f aca="false">HN57-HM43+HN43</f>
        <v>362</v>
      </c>
      <c r="HO58" s="6" t="n">
        <f aca="false">HO57-HN43+HO43</f>
        <v>736</v>
      </c>
      <c r="HP58" s="6" t="n">
        <f aca="false">HP57-HO43+HP43</f>
        <v>601</v>
      </c>
      <c r="HQ58" s="6" t="n">
        <f aca="false">HQ57-HP43+HQ43</f>
        <v>408</v>
      </c>
      <c r="HR58" s="6" t="n">
        <f aca="false">HR57-HQ43+HR43</f>
        <v>239</v>
      </c>
      <c r="HS58" s="6" t="n">
        <f aca="false">HS57-HR43+HS43</f>
        <v>290</v>
      </c>
      <c r="HT58" s="6" t="n">
        <f aca="false">HT57-HS43+HT43</f>
        <v>76</v>
      </c>
      <c r="HU58" s="6" t="n">
        <f aca="false">HU57-HT43+HU43</f>
        <v>145</v>
      </c>
      <c r="HV58" s="6" t="n">
        <f aca="false">HV57-HU43+HV43</f>
        <v>238</v>
      </c>
      <c r="HW58" s="6" t="n">
        <f aca="false">HW57-HV43+HW43</f>
        <v>49</v>
      </c>
      <c r="HX58" s="6" t="n">
        <f aca="false">HX57-HW43+HX43</f>
        <v>609</v>
      </c>
      <c r="HY58" s="6" t="n">
        <f aca="false">HY57-HX43+HY43</f>
        <v>635</v>
      </c>
      <c r="HZ58" s="6" t="n">
        <f aca="false">HZ57-HY43+HZ43</f>
        <v>132</v>
      </c>
      <c r="IA58" s="6" t="n">
        <f aca="false">IA57-HZ43+IA43</f>
        <v>458</v>
      </c>
      <c r="IB58" s="5" t="s">
        <v>22</v>
      </c>
      <c r="IC58" s="3" t="s">
        <v>31</v>
      </c>
      <c r="ID58" s="6" t="n">
        <f aca="false">ID57-IC43+ID43</f>
        <v>693</v>
      </c>
      <c r="IE58" s="6" t="n">
        <f aca="false">IE57-ID43+IE43</f>
        <v>527</v>
      </c>
      <c r="IF58" s="6" t="n">
        <f aca="false">IF57-IE43+IF43</f>
        <v>236</v>
      </c>
      <c r="IG58" s="6" t="n">
        <f aca="false">IG57-IF43+IG43</f>
        <v>642</v>
      </c>
      <c r="IH58" s="6" t="n">
        <f aca="false">IH57-IG43+IH43</f>
        <v>2585</v>
      </c>
      <c r="II58" s="6" t="n">
        <f aca="false">II57-IH43+II43</f>
        <v>555</v>
      </c>
      <c r="IJ58" s="6" t="n">
        <f aca="false">IJ57-II43+IJ43</f>
        <v>1603</v>
      </c>
      <c r="IK58" s="6" t="n">
        <f aca="false">IK57-IJ43+IK43</f>
        <v>1838</v>
      </c>
      <c r="IL58" s="6" t="n">
        <f aca="false">IL57-IK43+IL43</f>
        <v>1561</v>
      </c>
      <c r="IM58" s="6" t="n">
        <f aca="false">IM57-IL43+IM43</f>
        <v>2244</v>
      </c>
      <c r="IN58" s="6" t="n">
        <f aca="false">IN57-IM43+IN43</f>
        <v>2812</v>
      </c>
      <c r="IO58" s="6" t="n">
        <f aca="false">IO57-IN43+IO43</f>
        <v>5399</v>
      </c>
      <c r="IP58" s="6" t="n">
        <f aca="false">IP57-IO43+IP43</f>
        <v>3844</v>
      </c>
      <c r="IQ58" s="6" t="n">
        <f aca="false">IQ57-IP43+IQ43</f>
        <v>2102</v>
      </c>
      <c r="IR58" s="6" t="n">
        <f aca="false">IR57-IQ43+IR43</f>
        <v>874</v>
      </c>
      <c r="IS58" s="6" t="n">
        <f aca="false">IS57-IR43+IS43</f>
        <v>1221</v>
      </c>
      <c r="IT58" s="6" t="n">
        <f aca="false">IT57-IS43+IT43</f>
        <v>1993</v>
      </c>
      <c r="IU58" s="6" t="n">
        <f aca="false">IU57-IT43+IU43</f>
        <v>1500</v>
      </c>
      <c r="IV58" s="6" t="n">
        <f aca="false">IV57-IU43+IV43</f>
        <v>1332</v>
      </c>
      <c r="IW58" s="6" t="n">
        <f aca="false">IW57-IV43+IW43</f>
        <v>3495</v>
      </c>
      <c r="IX58" s="6" t="n">
        <f aca="false">IX57-IW43+IX43</f>
        <v>5443</v>
      </c>
      <c r="IY58" s="6" t="n">
        <f aca="false">IY57-IX43+IY43</f>
        <v>4684</v>
      </c>
      <c r="IZ58" s="5" t="s">
        <v>22</v>
      </c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</row>
    <row r="59" customFormat="false" ht="12.8" hidden="false" customHeight="false" outlineLevel="0" collapsed="false">
      <c r="A59" s="3" t="s">
        <v>23</v>
      </c>
      <c r="B59" s="1"/>
      <c r="C59" s="6" t="n">
        <f aca="false">C58-B44+C44</f>
        <v>1831</v>
      </c>
      <c r="D59" s="6" t="n">
        <f aca="false">D58-C44+D44</f>
        <v>1530</v>
      </c>
      <c r="E59" s="6" t="n">
        <f aca="false">E58-D44+E44</f>
        <v>702</v>
      </c>
      <c r="F59" s="6" t="n">
        <f aca="false">F58-E44+F44</f>
        <v>245</v>
      </c>
      <c r="G59" s="6" t="n">
        <f aca="false">G58-F44+G44</f>
        <v>222</v>
      </c>
      <c r="H59" s="6" t="n">
        <f aca="false">H58-G44+H44</f>
        <v>228</v>
      </c>
      <c r="I59" s="6" t="n">
        <f aca="false">I58-H44+I44</f>
        <v>289</v>
      </c>
      <c r="J59" s="6" t="n">
        <f aca="false">J58-I44+J44</f>
        <v>98</v>
      </c>
      <c r="K59" s="6" t="n">
        <f aca="false">K58-J44+K44</f>
        <v>163</v>
      </c>
      <c r="L59" s="6" t="n">
        <f aca="false">L58-K44+L44</f>
        <v>141</v>
      </c>
      <c r="M59" s="6" t="n">
        <f aca="false">M58-L44+M44</f>
        <v>346</v>
      </c>
      <c r="N59" s="6" t="n">
        <f aca="false">N58-M44+N44</f>
        <v>392</v>
      </c>
      <c r="O59" s="6" t="n">
        <f aca="false">O58-N44+O44</f>
        <v>166</v>
      </c>
      <c r="P59" s="6" t="n">
        <f aca="false">P58-O44+P44</f>
        <v>283</v>
      </c>
      <c r="Q59" s="6" t="n">
        <f aca="false">Q58-P44+Q44</f>
        <v>84</v>
      </c>
      <c r="R59" s="6" t="n">
        <f aca="false">R58-Q44+R44</f>
        <v>227</v>
      </c>
      <c r="S59" s="6" t="n">
        <f aca="false">S58-R44+S44</f>
        <v>100</v>
      </c>
      <c r="T59" s="6" t="n">
        <f aca="false">T58-S44+T44</f>
        <v>665</v>
      </c>
      <c r="U59" s="6" t="n">
        <f aca="false">U58-T44+U44</f>
        <v>218</v>
      </c>
      <c r="V59" s="6" t="n">
        <f aca="false">V58-U44+V44</f>
        <v>186</v>
      </c>
      <c r="W59" s="6" t="n">
        <f aca="false">W58-V44+W44</f>
        <v>31</v>
      </c>
      <c r="X59" s="6" t="n">
        <f aca="false">X58-W44+X44</f>
        <v>115</v>
      </c>
      <c r="Y59" s="6" t="n">
        <f aca="false">Y58-X44+Y44</f>
        <v>78</v>
      </c>
      <c r="Z59" s="6" t="n">
        <f aca="false">Z58-Y44+Z44</f>
        <v>22</v>
      </c>
      <c r="AA59" s="6" t="n">
        <f aca="false">AA58-Z44+AA44</f>
        <v>36</v>
      </c>
      <c r="AB59" s="6" t="n">
        <f aca="false">AB58-AA44+AB44</f>
        <v>35</v>
      </c>
      <c r="AC59" s="6" t="n">
        <f aca="false">AC58-AB44+AC44</f>
        <v>208</v>
      </c>
      <c r="AD59" s="6" t="n">
        <f aca="false">AD58-AC44+AD44</f>
        <v>110</v>
      </c>
      <c r="AE59" s="6" t="n">
        <f aca="false">AE58-AD44+AE44</f>
        <v>712</v>
      </c>
      <c r="AF59" s="5" t="s">
        <v>23</v>
      </c>
      <c r="AG59" s="1"/>
      <c r="AH59" s="6" t="n">
        <f aca="false">AH58-AG44+AH44</f>
        <v>437</v>
      </c>
      <c r="AI59" s="6" t="n">
        <f aca="false">AI58-AH44+AI44</f>
        <v>118</v>
      </c>
      <c r="AJ59" s="6" t="n">
        <f aca="false">AJ58-AI44+AJ44</f>
        <v>30</v>
      </c>
      <c r="AK59" s="6" t="n">
        <f aca="false">AK58-AJ44+AK44</f>
        <v>91</v>
      </c>
      <c r="AL59" s="6" t="n">
        <f aca="false">AL58-AK44+AL44</f>
        <v>67</v>
      </c>
      <c r="AM59" s="6" t="n">
        <f aca="false">AM58-AL44+AM44</f>
        <v>84</v>
      </c>
      <c r="AN59" s="6" t="n">
        <f aca="false">AN58-AM44+AN44</f>
        <v>97</v>
      </c>
      <c r="AO59" s="6" t="n">
        <f aca="false">AO58-AN44+AO44</f>
        <v>326</v>
      </c>
      <c r="AP59" s="6" t="n">
        <f aca="false">AP58-AO44+AP44</f>
        <v>417</v>
      </c>
      <c r="AQ59" s="6" t="n">
        <f aca="false">AQ58-AP44+AQ44</f>
        <v>140</v>
      </c>
      <c r="AR59" s="6" t="n">
        <f aca="false">AR58-AQ44+AR44</f>
        <v>137</v>
      </c>
      <c r="AS59" s="6" t="n">
        <f aca="false">AS58-AR44+AS44</f>
        <v>662</v>
      </c>
      <c r="AT59" s="6" t="n">
        <f aca="false">AT58-AS44+AT44</f>
        <v>913</v>
      </c>
      <c r="AU59" s="6" t="n">
        <f aca="false">AU58-AT44+AU44</f>
        <v>692</v>
      </c>
      <c r="AV59" s="6" t="n">
        <f aca="false">AV58-AU44+AV44</f>
        <v>490</v>
      </c>
      <c r="AW59" s="6" t="n">
        <f aca="false">AW58-AV44+AW44</f>
        <v>537</v>
      </c>
      <c r="AX59" s="6" t="n">
        <f aca="false">AX58-AW44+AX44</f>
        <v>351</v>
      </c>
      <c r="AY59" s="6" t="n">
        <f aca="false">AY58-AX44+AY44</f>
        <v>292</v>
      </c>
      <c r="AZ59" s="6" t="n">
        <f aca="false">AZ58-AY44+AZ44</f>
        <v>275</v>
      </c>
      <c r="BA59" s="6" t="n">
        <f aca="false">BA58-AZ44+BA44</f>
        <v>245</v>
      </c>
      <c r="BB59" s="6" t="n">
        <f aca="false">BB58-BA44+BB44</f>
        <v>478</v>
      </c>
      <c r="BC59" s="6" t="n">
        <f aca="false">BC58-BB44+BC44</f>
        <v>53</v>
      </c>
      <c r="BD59" s="6" t="n">
        <f aca="false">BD58-BC44+BD44</f>
        <v>188</v>
      </c>
      <c r="BE59" s="6" t="n">
        <f aca="false">BE58-BD44+BE44</f>
        <v>141</v>
      </c>
      <c r="BF59" s="6" t="n">
        <f aca="false">BF58-BE44+BF44</f>
        <v>40</v>
      </c>
      <c r="BG59" s="6" t="n">
        <f aca="false">BG58-BF44+BG44</f>
        <v>0</v>
      </c>
      <c r="BH59" s="6" t="n">
        <f aca="false">BH58-BG44+BH44</f>
        <v>308</v>
      </c>
      <c r="BI59" s="6" t="n">
        <f aca="false">BI58-BH44+BI44</f>
        <v>465</v>
      </c>
      <c r="BJ59" s="6" t="n">
        <f aca="false">BJ58-BI44+BJ44</f>
        <v>211</v>
      </c>
      <c r="BK59" s="5" t="s">
        <v>23</v>
      </c>
      <c r="BL59" s="1"/>
      <c r="BM59" s="6" t="n">
        <f aca="false">BM58-BL44+BM44</f>
        <v>149</v>
      </c>
      <c r="BN59" s="6" t="n">
        <f aca="false">BN58-BM44+BN44</f>
        <v>138</v>
      </c>
      <c r="BO59" s="6" t="n">
        <f aca="false">BO58-BN44+BO44</f>
        <v>101</v>
      </c>
      <c r="BP59" s="6" t="n">
        <f aca="false">BP58-BO44+BP44</f>
        <v>34</v>
      </c>
      <c r="BQ59" s="6" t="n">
        <f aca="false">BQ58-BP44+BQ44</f>
        <v>6</v>
      </c>
      <c r="BR59" s="6" t="n">
        <f aca="false">BR58-BQ44+BR44</f>
        <v>0</v>
      </c>
      <c r="BS59" s="6" t="n">
        <f aca="false">BS58-BR44+BS44</f>
        <v>0</v>
      </c>
      <c r="BT59" s="6" t="n">
        <f aca="false">BT58-BS44+BT44</f>
        <v>11</v>
      </c>
      <c r="BU59" s="6" t="n">
        <f aca="false">BU58-BT44+BU44</f>
        <v>0</v>
      </c>
      <c r="BV59" s="6" t="n">
        <f aca="false">BV58-BU44+BV44</f>
        <v>84</v>
      </c>
      <c r="BW59" s="6" t="n">
        <f aca="false">BW58-BV44+BW44</f>
        <v>158</v>
      </c>
      <c r="BX59" s="6" t="n">
        <f aca="false">BX58-BW44+BX44</f>
        <v>32</v>
      </c>
      <c r="BY59" s="6" t="n">
        <f aca="false">BY58-BX44+BY44</f>
        <v>10</v>
      </c>
      <c r="BZ59" s="6" t="n">
        <f aca="false">BZ58-BY44+BZ44</f>
        <v>100</v>
      </c>
      <c r="CA59" s="6" t="n">
        <f aca="false">CA58-BZ44+CA44</f>
        <v>17</v>
      </c>
      <c r="CB59" s="6" t="n">
        <f aca="false">CB58-CA44+CB44</f>
        <v>4</v>
      </c>
      <c r="CC59" s="6" t="n">
        <f aca="false">CC58-CB44+CC44</f>
        <v>24</v>
      </c>
      <c r="CD59" s="6" t="n">
        <f aca="false">CD58-CC44+CD44</f>
        <v>8</v>
      </c>
      <c r="CE59" s="6" t="n">
        <f aca="false">CE58-CD44+CE44</f>
        <v>0</v>
      </c>
      <c r="CF59" s="6" t="n">
        <f aca="false">CF58-CE44+CF44</f>
        <v>61</v>
      </c>
      <c r="CG59" s="6" t="n">
        <f aca="false">CG58-CF44+CG44</f>
        <v>178</v>
      </c>
      <c r="CH59" s="6" t="n">
        <f aca="false">CH58-CG44+CH44</f>
        <v>74</v>
      </c>
      <c r="CI59" s="6" t="n">
        <f aca="false">CI58-CH44+CI44</f>
        <v>11</v>
      </c>
      <c r="CJ59" s="6" t="n">
        <f aca="false">CJ58-CI44+CJ44</f>
        <v>48</v>
      </c>
      <c r="CK59" s="6" t="n">
        <f aca="false">CK58-CJ44+CK44</f>
        <v>0</v>
      </c>
      <c r="CL59" s="6" t="n">
        <f aca="false">CL58-CK44+CL44</f>
        <v>0</v>
      </c>
      <c r="CM59" s="6" t="n">
        <f aca="false">CM58-CL44+CM44</f>
        <v>0</v>
      </c>
      <c r="CN59" s="6" t="n">
        <f aca="false">CN58-CM44+CN44</f>
        <v>40</v>
      </c>
      <c r="CO59" s="6" t="n">
        <f aca="false">CO58-CN44+CO44</f>
        <v>0</v>
      </c>
      <c r="CP59" s="5" t="s">
        <v>23</v>
      </c>
      <c r="CQ59" s="1"/>
      <c r="CR59" s="1"/>
      <c r="CS59" s="6" t="n">
        <f aca="false">CS58-CR44+CS44</f>
        <v>2</v>
      </c>
      <c r="CT59" s="6" t="n">
        <f aca="false">CT58-CS44+CT44</f>
        <v>2</v>
      </c>
      <c r="CU59" s="6" t="n">
        <f aca="false">CU58-CT44+CU44</f>
        <v>0</v>
      </c>
      <c r="CV59" s="6" t="n">
        <f aca="false">CV58-CU44+CV44</f>
        <v>2</v>
      </c>
      <c r="CW59" s="6" t="n">
        <f aca="false">CW58-CV44+CW44</f>
        <v>39</v>
      </c>
      <c r="CX59" s="6" t="n">
        <f aca="false">CX58-CW44+CX44</f>
        <v>5</v>
      </c>
      <c r="CY59" s="6" t="n">
        <f aca="false">CY58-CX44+CY44</f>
        <v>7</v>
      </c>
      <c r="CZ59" s="6" t="n">
        <f aca="false">CZ58-CY44+CZ44</f>
        <v>12</v>
      </c>
      <c r="DA59" s="6" t="n">
        <f aca="false">DA58-CZ44+DA44</f>
        <v>3</v>
      </c>
      <c r="DB59" s="6" t="n">
        <f aca="false">DB58-DA44+DB44</f>
        <v>7</v>
      </c>
      <c r="DC59" s="6" t="n">
        <f aca="false">DC58-DB44+DC44</f>
        <v>0</v>
      </c>
      <c r="DD59" s="6" t="n">
        <f aca="false">DD58-DC44+DD44</f>
        <v>7</v>
      </c>
      <c r="DE59" s="6" t="n">
        <f aca="false">DE58-DD44+DE44</f>
        <v>8</v>
      </c>
      <c r="DF59" s="6" t="n">
        <f aca="false">DF58-DE44+DF44</f>
        <v>0</v>
      </c>
      <c r="DG59" s="6" t="n">
        <f aca="false">DG58-DF44+DG44</f>
        <v>0</v>
      </c>
      <c r="DH59" s="6" t="n">
        <f aca="false">DH58-DG44+DH44</f>
        <v>0</v>
      </c>
      <c r="DI59" s="6" t="n">
        <f aca="false">DI58-DH44+DI44</f>
        <v>0</v>
      </c>
      <c r="DJ59" s="5" t="s">
        <v>23</v>
      </c>
      <c r="DK59" s="1"/>
      <c r="DL59" s="6" t="n">
        <f aca="false">DL58-DK44+DL44</f>
        <v>0</v>
      </c>
      <c r="DM59" s="6" t="n">
        <f aca="false">DM58-DL44+DM44</f>
        <v>0</v>
      </c>
      <c r="DN59" s="6" t="n">
        <f aca="false">DN58-DM44+DN44</f>
        <v>8</v>
      </c>
      <c r="DO59" s="6" t="n">
        <f aca="false">DO58-DN44+DO44</f>
        <v>0</v>
      </c>
      <c r="DP59" s="6" t="n">
        <f aca="false">DP58-DO44+DP44</f>
        <v>0</v>
      </c>
      <c r="DQ59" s="6" t="n">
        <f aca="false">DQ58-DP44+DQ44</f>
        <v>8</v>
      </c>
      <c r="DR59" s="6" t="n">
        <f aca="false">DR58-DQ44+DR44</f>
        <v>10</v>
      </c>
      <c r="DS59" s="6" t="n">
        <f aca="false">DS58-DR44+DS44</f>
        <v>4</v>
      </c>
      <c r="DT59" s="6" t="n">
        <f aca="false">DT58-DS44+DT44</f>
        <v>0</v>
      </c>
      <c r="DU59" s="6" t="n">
        <f aca="false">DU58-DT44+DU44</f>
        <v>0</v>
      </c>
      <c r="DV59" s="6" t="n">
        <f aca="false">DV58-DU44+DV44</f>
        <v>0</v>
      </c>
      <c r="DW59" s="6" t="n">
        <f aca="false">DW58-DV44+DW44</f>
        <v>4</v>
      </c>
      <c r="DX59" s="6" t="n">
        <f aca="false">DX58-DW44+DX44</f>
        <v>0</v>
      </c>
      <c r="DY59" s="6" t="n">
        <f aca="false">DY58-DX44+DY44</f>
        <v>0</v>
      </c>
      <c r="DZ59" s="6" t="n">
        <f aca="false">DZ58-DY44+DZ44</f>
        <v>38</v>
      </c>
      <c r="EA59" s="6" t="n">
        <f aca="false">EA58-DZ44+EA44</f>
        <v>0</v>
      </c>
      <c r="EB59" s="5" t="s">
        <v>23</v>
      </c>
      <c r="EC59" s="6" t="n">
        <v>0</v>
      </c>
      <c r="ED59" s="6" t="n">
        <f aca="false">ED58-EC44+ED44</f>
        <v>41</v>
      </c>
      <c r="EE59" s="6" t="n">
        <f aca="false">EE58-ED44+EE44</f>
        <v>33</v>
      </c>
      <c r="EF59" s="6" t="n">
        <f aca="false">EF58-EE44+EF44</f>
        <v>10</v>
      </c>
      <c r="EG59" s="6" t="n">
        <f aca="false">EG58-EF44+EG44</f>
        <v>1</v>
      </c>
      <c r="EH59" s="6" t="n">
        <f aca="false">EH58-EG44+EH44</f>
        <v>10</v>
      </c>
      <c r="EI59" s="6" t="n">
        <f aca="false">EI58-EH44+EI44</f>
        <v>10</v>
      </c>
      <c r="EJ59" s="6" t="n">
        <f aca="false">EJ58-EI44+EJ44</f>
        <v>1</v>
      </c>
      <c r="EK59" s="6" t="n">
        <f aca="false">EK58-EJ44+EK44</f>
        <v>0</v>
      </c>
      <c r="EL59" s="6" t="n">
        <f aca="false">EL58-EK44+EL44</f>
        <v>0</v>
      </c>
      <c r="EM59" s="6" t="n">
        <f aca="false">EM58-EL44+EM44</f>
        <v>52</v>
      </c>
      <c r="EN59" s="6" t="n">
        <f aca="false">EN58-EM44+EN44</f>
        <v>0</v>
      </c>
      <c r="EO59" s="6" t="n">
        <f aca="false">EO58-EN44+EO44</f>
        <v>0</v>
      </c>
      <c r="EP59" s="6" t="n">
        <f aca="false">EP58-EO44+EP44</f>
        <v>0</v>
      </c>
      <c r="EQ59" s="6" t="n">
        <f aca="false">EQ58-EP44+EQ44</f>
        <v>0</v>
      </c>
      <c r="ER59" s="5" t="s">
        <v>23</v>
      </c>
      <c r="ES59" s="1"/>
      <c r="ET59" s="6" t="n">
        <f aca="false">ET58-ES44+ET44</f>
        <v>170</v>
      </c>
      <c r="EU59" s="6" t="n">
        <f aca="false">EU58-ET44+EU44</f>
        <v>311</v>
      </c>
      <c r="EV59" s="6" t="n">
        <f aca="false">EV58-EU44+EV44</f>
        <v>34</v>
      </c>
      <c r="EW59" s="6" t="n">
        <f aca="false">EW58-EV44+EW44</f>
        <v>0</v>
      </c>
      <c r="EX59" s="6" t="n">
        <f aca="false">EX58-EW44+EX44</f>
        <v>236</v>
      </c>
      <c r="EY59" s="6" t="n">
        <f aca="false">EY58-EX44+EY44</f>
        <v>339</v>
      </c>
      <c r="EZ59" s="6" t="n">
        <f aca="false">EZ58-EY44+EZ44</f>
        <v>185</v>
      </c>
      <c r="FA59" s="6" t="n">
        <f aca="false">FA58-EZ44+FA44</f>
        <v>1074</v>
      </c>
      <c r="FB59" s="6" t="n">
        <f aca="false">FB58-FA44+FB44</f>
        <v>641</v>
      </c>
      <c r="FC59" s="6" t="n">
        <f aca="false">FC58-FB44+FC44</f>
        <v>322</v>
      </c>
      <c r="FD59" s="6" t="n">
        <f aca="false">FD58-FC44+FD44</f>
        <v>775</v>
      </c>
      <c r="FE59" s="6" t="n">
        <f aca="false">FE58-FD44+FE44</f>
        <v>2976</v>
      </c>
      <c r="FF59" s="6" t="n">
        <f aca="false">FF58-FE44+FF44</f>
        <v>735</v>
      </c>
      <c r="FG59" s="6" t="n">
        <f aca="false">FG58-FF44+FG44</f>
        <v>1668</v>
      </c>
      <c r="FH59" s="6" t="n">
        <f aca="false">FH58-FG44+FH44</f>
        <v>2292</v>
      </c>
      <c r="FI59" s="6" t="n">
        <f aca="false">FI58-FH44+FI44</f>
        <v>2319</v>
      </c>
      <c r="FJ59" s="6" t="n">
        <f aca="false">FJ58-FI44+FJ44</f>
        <v>2473</v>
      </c>
      <c r="FK59" s="6" t="n">
        <f aca="false">FK58-FJ44+FK44</f>
        <v>3937</v>
      </c>
      <c r="FL59" s="6" t="n">
        <f aca="false">FL58-FK44+FL44</f>
        <v>5719</v>
      </c>
      <c r="FM59" s="6" t="n">
        <f aca="false">FM58-FL44+FM44</f>
        <v>3883</v>
      </c>
      <c r="FN59" s="6" t="n">
        <f aca="false">FN58-FM44+FN44</f>
        <v>2095</v>
      </c>
      <c r="FO59" s="6" t="n">
        <f aca="false">FO58-FN44+FO44</f>
        <v>959</v>
      </c>
      <c r="FP59" s="6" t="n">
        <f aca="false">FP58-FO44+FP44</f>
        <v>1318</v>
      </c>
      <c r="FQ59" s="6" t="n">
        <f aca="false">FQ58-FP44+FQ44</f>
        <v>2440</v>
      </c>
      <c r="FR59" s="6" t="n">
        <f aca="false">FR58-FQ44+FR44</f>
        <v>1487</v>
      </c>
      <c r="FS59" s="6" t="n">
        <f aca="false">FS58-FR44+FS44</f>
        <v>1936</v>
      </c>
      <c r="FT59" s="6" t="n">
        <f aca="false">FT58-FS44+FT44</f>
        <v>4070</v>
      </c>
      <c r="FU59" s="6" t="n">
        <f aca="false">FU58-FT44+FU44</f>
        <v>6061</v>
      </c>
      <c r="FV59" s="6" t="n">
        <f aca="false">FV58-FU44+FV44</f>
        <v>4562</v>
      </c>
      <c r="FW59" s="5" t="s">
        <v>23</v>
      </c>
      <c r="FX59" s="1"/>
      <c r="FY59" s="6" t="n">
        <f aca="false">FY58-FX44+FY44</f>
        <v>2587</v>
      </c>
      <c r="FZ59" s="6" t="n">
        <f aca="false">FZ58-FY44+FZ44</f>
        <v>2097</v>
      </c>
      <c r="GA59" s="6" t="e">
        <f aca="false">GA58-FZ44+GA44</f>
        <v>#VALUE!</v>
      </c>
      <c r="GB59" s="6" t="n">
        <f aca="false">GB58-GA44+GB44</f>
        <v>370</v>
      </c>
      <c r="GC59" s="6" t="n">
        <f aca="false">GC58-GB44+GC44</f>
        <v>531</v>
      </c>
      <c r="GD59" s="6" t="n">
        <f aca="false">GD58-GC44+GD44</f>
        <v>651</v>
      </c>
      <c r="GE59" s="6" t="n">
        <f aca="false">GE58-GD44+GE44</f>
        <v>571</v>
      </c>
      <c r="GF59" s="6" t="n">
        <f aca="false">GF58-GE44+GF44</f>
        <v>1509</v>
      </c>
      <c r="GG59" s="6" t="n">
        <f aca="false">GG58-GF44+GG44</f>
        <v>1221</v>
      </c>
      <c r="GH59" s="6" t="n">
        <f aca="false">GH58-GG44+GH44</f>
        <v>687</v>
      </c>
      <c r="GI59" s="6" t="n">
        <f aca="false">GI58-GH44+GI44</f>
        <v>1416</v>
      </c>
      <c r="GJ59" s="6" t="n">
        <f aca="false">GJ58-GI44+GJ44</f>
        <v>4062</v>
      </c>
      <c r="GK59" s="6" t="n">
        <f aca="false">GK58-GJ44+GK44</f>
        <v>1826</v>
      </c>
      <c r="GL59" s="6" t="n">
        <f aca="false">FG59+DL59+CT59+BZ59+AU59+P59</f>
        <v>2745</v>
      </c>
      <c r="GM59" s="6" t="n">
        <f aca="false">GM58-GL44+GM44</f>
        <v>2883</v>
      </c>
      <c r="GN59" s="6" t="n">
        <f aca="false">FI59+DN59+CV59+CB59+AW59+R59+ED59</f>
        <v>3138</v>
      </c>
      <c r="GO59" s="6" t="n">
        <f aca="false">FJ59+DO59+CW59+CC59+AX59+S59+EE59</f>
        <v>3020</v>
      </c>
      <c r="GP59" s="6" t="n">
        <f aca="false">FK59+DP59+CX59+CD59+AY59+T59+EF59</f>
        <v>4917</v>
      </c>
      <c r="GQ59" s="6" t="n">
        <f aca="false">FL59+DQ59+CY59+CE59+AZ59+U59+EG59</f>
        <v>6228</v>
      </c>
      <c r="GR59" s="10" t="n">
        <f aca="false">FM59+DR59+CZ59+CF59+BA59+V59+EH59</f>
        <v>4407</v>
      </c>
      <c r="GS59" s="10" t="n">
        <f aca="false">FN59+DS59+DA59+CG59+BB59+W59+EI59</f>
        <v>2799</v>
      </c>
      <c r="GT59" s="10" t="n">
        <f aca="false">FO59+DT59+DB59+CH59+BC59+X59+EJ59</f>
        <v>1209</v>
      </c>
      <c r="GU59" s="10" t="n">
        <f aca="false">FP59+DU59+DC59+CI59+BD59+Y59+EK59</f>
        <v>1595</v>
      </c>
      <c r="GV59" s="6" t="n">
        <f aca="false">Z59+BE59+CJ59+DD59+DV59+EL59+FQ59</f>
        <v>2658</v>
      </c>
      <c r="GW59" s="6" t="n">
        <f aca="false">AA59+BF59+CK59+DE59+DW59+EM59+FR59</f>
        <v>1627</v>
      </c>
      <c r="GX59" s="6" t="n">
        <f aca="false">AB59+BG59+CL59+DF59+DX59+EN59+FS59</f>
        <v>1971</v>
      </c>
      <c r="GY59" s="6" t="n">
        <f aca="false">AC59+BH59+CM59+DG59+DY59+EO59+FT59</f>
        <v>4586</v>
      </c>
      <c r="GZ59" s="6" t="n">
        <f aca="false">AD59+BI59+CN59+DH59+DZ59+EP59+FU59</f>
        <v>6714</v>
      </c>
      <c r="HA59" s="6" t="n">
        <f aca="false">AE59+BJ59+CO59+DI59+EA59+EQ59+FV59</f>
        <v>5485</v>
      </c>
      <c r="HB59" s="9" t="n">
        <f aca="false">(GZ59-GZ58)/(GZ58+0.01)*100</f>
        <v>7.80345567845909</v>
      </c>
      <c r="HC59" s="9" t="n">
        <f aca="false">(GZ59-GY59)/(GY59+0.01)*100</f>
        <v>46.4019921456778</v>
      </c>
      <c r="HD59" s="5" t="s">
        <v>23</v>
      </c>
      <c r="HE59" s="6" t="n">
        <f aca="false">HE58+HE44</f>
        <v>58</v>
      </c>
      <c r="HF59" s="6" t="n">
        <f aca="false">HF58-HE44+HF44</f>
        <v>539</v>
      </c>
      <c r="HG59" s="6" t="n">
        <f aca="false">HG58-HF44+HG44</f>
        <v>168</v>
      </c>
      <c r="HH59" s="6" t="n">
        <f aca="false">HH58-HG44+HH44</f>
        <v>155</v>
      </c>
      <c r="HI59" s="6" t="n">
        <f aca="false">HI58-HH44+HI44</f>
        <v>107</v>
      </c>
      <c r="HJ59" s="6" t="n">
        <f aca="false">HJ58-HI44+HJ44</f>
        <v>257</v>
      </c>
      <c r="HK59" s="6" t="n">
        <f aca="false">HK58-HJ44+HK44</f>
        <v>212</v>
      </c>
      <c r="HL59" s="6" t="n">
        <f aca="false">HL58-HK44+HL44</f>
        <v>187</v>
      </c>
      <c r="HM59" s="6" t="n">
        <f aca="false">HM58-HL44+HM44</f>
        <v>341</v>
      </c>
      <c r="HN59" s="6" t="n">
        <f aca="false">HN58-HM44+HN44</f>
        <v>386</v>
      </c>
      <c r="HO59" s="6" t="n">
        <f aca="false">HO58-HN44+HO44</f>
        <v>724</v>
      </c>
      <c r="HP59" s="6" t="n">
        <f aca="false">HP58-HO44+HP44</f>
        <v>697</v>
      </c>
      <c r="HQ59" s="6" t="n">
        <f aca="false">HQ58-HP44+HQ44</f>
        <v>332</v>
      </c>
      <c r="HR59" s="6" t="n">
        <f aca="false">HR58-HQ44+HR44</f>
        <v>252</v>
      </c>
      <c r="HS59" s="6" t="n">
        <f aca="false">HS58-HR44+HS44</f>
        <v>264</v>
      </c>
      <c r="HT59" s="6" t="n">
        <f aca="false">HT58-HS44+HT44</f>
        <v>61</v>
      </c>
      <c r="HU59" s="6" t="n">
        <f aca="false">HU58-HT44+HU44</f>
        <v>141</v>
      </c>
      <c r="HV59" s="6" t="n">
        <f aca="false">HV58-HU44+HV44</f>
        <v>238</v>
      </c>
      <c r="HW59" s="6" t="n">
        <f aca="false">HW58-HV44+HW44</f>
        <v>150</v>
      </c>
      <c r="HX59" s="6" t="n">
        <f aca="false">HX58-HW44+HX44</f>
        <v>508</v>
      </c>
      <c r="HY59" s="6" t="n">
        <f aca="false">HY58-HX44+HY44</f>
        <v>665</v>
      </c>
      <c r="HZ59" s="6" t="n">
        <f aca="false">HZ58-HY44+HZ44</f>
        <v>131</v>
      </c>
      <c r="IA59" s="6" t="n">
        <f aca="false">IA58-HZ44+IA44</f>
        <v>429</v>
      </c>
      <c r="IB59" s="5" t="s">
        <v>23</v>
      </c>
      <c r="IC59" s="3" t="s">
        <v>31</v>
      </c>
      <c r="ID59" s="6" t="n">
        <f aca="false">ID58-IC44+ID44</f>
        <v>811</v>
      </c>
      <c r="IE59" s="6" t="n">
        <f aca="false">IE58-ID44+IE44</f>
        <v>473</v>
      </c>
      <c r="IF59" s="6" t="n">
        <f aca="false">IF58-IE44+IF44</f>
        <v>167</v>
      </c>
      <c r="IG59" s="6" t="n">
        <f aca="false">IG58-IF44+IG44</f>
        <v>668</v>
      </c>
      <c r="IH59" s="6" t="n">
        <f aca="false">IH58-IG44+IH44</f>
        <v>2719</v>
      </c>
      <c r="II59" s="6" t="n">
        <f aca="false">II58-IH44+II44</f>
        <v>523</v>
      </c>
      <c r="IJ59" s="6" t="n">
        <f aca="false">IJ58-II44+IJ44</f>
        <v>1481</v>
      </c>
      <c r="IK59" s="6" t="n">
        <f aca="false">IK58-IJ44+IK44</f>
        <v>1951</v>
      </c>
      <c r="IL59" s="6" t="n">
        <f aca="false">IL58-IK44+IL44</f>
        <v>1933</v>
      </c>
      <c r="IM59" s="6" t="n">
        <f aca="false">IM58-IL44+IM44</f>
        <v>1749</v>
      </c>
      <c r="IN59" s="6" t="n">
        <f aca="false">IN58-IM44+IN44</f>
        <v>3340</v>
      </c>
      <c r="IO59" s="6" t="n">
        <f aca="false">IO58-IN44+IO44</f>
        <v>5387</v>
      </c>
      <c r="IP59" s="6" t="n">
        <f aca="false">IP58-IO44+IP44</f>
        <v>3631</v>
      </c>
      <c r="IQ59" s="6" t="n">
        <f aca="false">IQ58-IP44+IQ44</f>
        <v>1831</v>
      </c>
      <c r="IR59" s="6" t="n">
        <f aca="false">IR58-IQ44+IR44</f>
        <v>898</v>
      </c>
      <c r="IS59" s="6" t="n">
        <f aca="false">IS58-IR44+IS44</f>
        <v>1177</v>
      </c>
      <c r="IT59" s="6" t="n">
        <f aca="false">IT58-IS44+IT44</f>
        <v>2202</v>
      </c>
      <c r="IU59" s="6" t="n">
        <f aca="false">IU58-IT44+IU44</f>
        <v>1337</v>
      </c>
      <c r="IV59" s="6" t="n">
        <f aca="false">IV58-IU44+IV44</f>
        <v>1428</v>
      </c>
      <c r="IW59" s="6" t="n">
        <f aca="false">IW58-IV44+IW44</f>
        <v>3405</v>
      </c>
      <c r="IX59" s="6" t="n">
        <f aca="false">IX58-IW44+IX44</f>
        <v>5930</v>
      </c>
      <c r="IY59" s="6" t="n">
        <f aca="false">IY58-IX44+IY44</f>
        <v>4133</v>
      </c>
      <c r="IZ59" s="5" t="s">
        <v>23</v>
      </c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</row>
    <row r="60" customFormat="false" ht="12.8" hidden="false" customHeight="false" outlineLevel="0" collapsed="false">
      <c r="A60" s="3" t="s">
        <v>24</v>
      </c>
      <c r="B60" s="1"/>
      <c r="C60" s="6" t="n">
        <f aca="false">C59-B45+C45</f>
        <v>1830</v>
      </c>
      <c r="D60" s="6" t="n">
        <f aca="false">D59-C45+D45</f>
        <v>1511</v>
      </c>
      <c r="E60" s="6" t="n">
        <f aca="false">E59-D45+E45</f>
        <v>611</v>
      </c>
      <c r="F60" s="6" t="n">
        <f aca="false">F59-E45+F45</f>
        <v>258</v>
      </c>
      <c r="G60" s="6" t="n">
        <f aca="false">G59-F45+G45</f>
        <v>214</v>
      </c>
      <c r="H60" s="6" t="n">
        <f aca="false">H59-G45+H45</f>
        <v>222</v>
      </c>
      <c r="I60" s="6" t="n">
        <f aca="false">I59-H45+I45</f>
        <v>307</v>
      </c>
      <c r="J60" s="6" t="n">
        <f aca="false">J59-I45+J45</f>
        <v>78</v>
      </c>
      <c r="K60" s="6" t="n">
        <f aca="false">K59-J45+K45</f>
        <v>168</v>
      </c>
      <c r="L60" s="6" t="n">
        <f aca="false">L59-K45+L45</f>
        <v>330</v>
      </c>
      <c r="M60" s="6" t="n">
        <f aca="false">M59-L45+M45</f>
        <v>152</v>
      </c>
      <c r="N60" s="6" t="n">
        <f aca="false">N59-M45+N45</f>
        <v>392</v>
      </c>
      <c r="O60" s="6" t="n">
        <f aca="false">O59-N45+O45</f>
        <v>166</v>
      </c>
      <c r="P60" s="6" t="n">
        <f aca="false">P59-O45+P45</f>
        <v>283</v>
      </c>
      <c r="Q60" s="6" t="n">
        <f aca="false">Q59-P45+Q45</f>
        <v>99</v>
      </c>
      <c r="R60" s="6" t="n">
        <f aca="false">R59-Q45+R45</f>
        <v>215</v>
      </c>
      <c r="S60" s="6" t="n">
        <f aca="false">S59-R45+S45</f>
        <v>97</v>
      </c>
      <c r="T60" s="6" t="n">
        <f aca="false">T59-S45+T45</f>
        <v>668</v>
      </c>
      <c r="U60" s="6" t="n">
        <f aca="false">U59-T45+U45</f>
        <v>296</v>
      </c>
      <c r="V60" s="6" t="n">
        <f aca="false">V59-U45+V45</f>
        <v>119</v>
      </c>
      <c r="W60" s="6" t="n">
        <f aca="false">W59-V45+W45</f>
        <v>27</v>
      </c>
      <c r="X60" s="6" t="n">
        <f aca="false">X59-W45+X45</f>
        <v>111</v>
      </c>
      <c r="Y60" s="6" t="n">
        <f aca="false">Y59-X45+Y45</f>
        <v>72</v>
      </c>
      <c r="Z60" s="6" t="n">
        <f aca="false">Z59-Y45+Z45</f>
        <v>22</v>
      </c>
      <c r="AA60" s="6" t="n">
        <f aca="false">AA59-Z45+AA45</f>
        <v>36</v>
      </c>
      <c r="AB60" s="6" t="n">
        <f aca="false">AB59-AA45+AB45</f>
        <v>35</v>
      </c>
      <c r="AC60" s="6" t="n">
        <f aca="false">AC59-AB45+AC45</f>
        <v>216</v>
      </c>
      <c r="AD60" s="6" t="n">
        <f aca="false">AD59-AC45+AD45</f>
        <v>102</v>
      </c>
      <c r="AE60" s="6" t="n">
        <f aca="false">AE59-AD45+AE45</f>
        <v>712</v>
      </c>
      <c r="AF60" s="5" t="s">
        <v>24</v>
      </c>
      <c r="AG60" s="1"/>
      <c r="AH60" s="6" t="n">
        <f aca="false">AH59-AG45+AH45</f>
        <v>417</v>
      </c>
      <c r="AI60" s="6" t="n">
        <f aca="false">AI59-AH45+AI45</f>
        <v>122</v>
      </c>
      <c r="AJ60" s="6" t="n">
        <f aca="false">AJ59-AI45+AJ45</f>
        <v>36</v>
      </c>
      <c r="AK60" s="6" t="n">
        <f aca="false">AK59-AJ45+AK45</f>
        <v>89</v>
      </c>
      <c r="AL60" s="6" t="n">
        <f aca="false">AL59-AK45+AL45</f>
        <v>70</v>
      </c>
      <c r="AM60" s="6" t="n">
        <f aca="false">AM59-AL45+AM45</f>
        <v>77</v>
      </c>
      <c r="AN60" s="6" t="n">
        <f aca="false">AN59-AM45+AN45</f>
        <v>175</v>
      </c>
      <c r="AO60" s="6" t="n">
        <f aca="false">AO59-AN45+AO45</f>
        <v>310</v>
      </c>
      <c r="AP60" s="6" t="n">
        <f aca="false">AP59-AO45+AP45</f>
        <v>370</v>
      </c>
      <c r="AQ60" s="6" t="n">
        <f aca="false">AQ59-AP45+AQ45</f>
        <v>121</v>
      </c>
      <c r="AR60" s="6" t="n">
        <f aca="false">AR59-AQ45+AR45</f>
        <v>142</v>
      </c>
      <c r="AS60" s="6" t="n">
        <f aca="false">AS59-AR45+AS45</f>
        <v>675</v>
      </c>
      <c r="AT60" s="6" t="n">
        <f aca="false">AT59-AS45+AT45</f>
        <v>905</v>
      </c>
      <c r="AU60" s="6" t="n">
        <f aca="false">AU59-AT45+AU45</f>
        <v>693</v>
      </c>
      <c r="AV60" s="6" t="n">
        <f aca="false">AV59-AU45+AV45</f>
        <v>493</v>
      </c>
      <c r="AW60" s="6" t="n">
        <f aca="false">AW59-AV45+AW45</f>
        <v>525</v>
      </c>
      <c r="AX60" s="6" t="n">
        <f aca="false">AX59-AW45+AX45</f>
        <v>374</v>
      </c>
      <c r="AY60" s="6" t="n">
        <f aca="false">AY59-AX45+AY45</f>
        <v>268</v>
      </c>
      <c r="AZ60" s="6" t="n">
        <f aca="false">AZ59-AY45+AZ45</f>
        <v>277</v>
      </c>
      <c r="BA60" s="6" t="n">
        <f aca="false">BA59-AZ45+BA45</f>
        <v>269</v>
      </c>
      <c r="BB60" s="6" t="n">
        <f aca="false">BB59-BA45+BB45</f>
        <v>451</v>
      </c>
      <c r="BC60" s="6" t="n">
        <f aca="false">BC59-BB45+BC45</f>
        <v>65</v>
      </c>
      <c r="BD60" s="6" t="n">
        <f aca="false">BD59-BC45+BD45</f>
        <v>185</v>
      </c>
      <c r="BE60" s="6" t="n">
        <f aca="false">BE59-BD45+BE45</f>
        <v>132</v>
      </c>
      <c r="BF60" s="6" t="n">
        <f aca="false">BF59-BE45+BF45</f>
        <v>40</v>
      </c>
      <c r="BG60" s="6" t="n">
        <f aca="false">BG59-BF45+BG45</f>
        <v>0</v>
      </c>
      <c r="BH60" s="6" t="n">
        <f aca="false">BH59-BG45+BH45</f>
        <v>452</v>
      </c>
      <c r="BI60" s="6" t="n">
        <f aca="false">BI59-BH45+BI45</f>
        <v>333</v>
      </c>
      <c r="BJ60" s="6" t="n">
        <f aca="false">BJ59-BI45+BJ45</f>
        <v>199</v>
      </c>
      <c r="BK60" s="5" t="s">
        <v>24</v>
      </c>
      <c r="BL60" s="1"/>
      <c r="BM60" s="6" t="n">
        <f aca="false">BM59-BL45+BM45</f>
        <v>157</v>
      </c>
      <c r="BN60" s="6" t="n">
        <f aca="false">BN59-BM45+BN45</f>
        <v>116</v>
      </c>
      <c r="BO60" s="6" t="n">
        <f aca="false">BO59-BN45+BO45</f>
        <v>93</v>
      </c>
      <c r="BP60" s="6" t="n">
        <f aca="false">BP59-BO45+BP45</f>
        <v>34</v>
      </c>
      <c r="BQ60" s="6" t="n">
        <f aca="false">BQ59-BP45+BQ45</f>
        <v>6</v>
      </c>
      <c r="BR60" s="6" t="n">
        <f aca="false">BR59-BQ45+BR45</f>
        <v>0</v>
      </c>
      <c r="BS60" s="6" t="n">
        <f aca="false">BS59-BR45+BS45</f>
        <v>0</v>
      </c>
      <c r="BT60" s="6" t="n">
        <f aca="false">BT59-BS45+BT45</f>
        <v>11</v>
      </c>
      <c r="BU60" s="6" t="n">
        <f aca="false">BU59-BT45+BU45</f>
        <v>0</v>
      </c>
      <c r="BV60" s="6" t="n">
        <f aca="false">BV59-BU45+BV45</f>
        <v>84</v>
      </c>
      <c r="BW60" s="6" t="n">
        <f aca="false">BW59-BV45+BW45</f>
        <v>160</v>
      </c>
      <c r="BX60" s="6" t="n">
        <f aca="false">BX59-BW45+BX45</f>
        <v>30</v>
      </c>
      <c r="BY60" s="6" t="n">
        <f aca="false">BY59-BX45+BY45</f>
        <v>10</v>
      </c>
      <c r="BZ60" s="6" t="n">
        <f aca="false">BZ59-BY45+BZ45</f>
        <v>100</v>
      </c>
      <c r="CA60" s="6" t="n">
        <f aca="false">CA59-BZ45+CA45</f>
        <v>17</v>
      </c>
      <c r="CB60" s="6" t="n">
        <f aca="false">CB59-CA45+CB45</f>
        <v>4</v>
      </c>
      <c r="CC60" s="6" t="n">
        <f aca="false">CC59-CB45+CC45</f>
        <v>24</v>
      </c>
      <c r="CD60" s="6" t="n">
        <f aca="false">CD59-CC45+CD45</f>
        <v>8</v>
      </c>
      <c r="CE60" s="6" t="n">
        <f aca="false">CE59-CD45+CE45</f>
        <v>0</v>
      </c>
      <c r="CF60" s="6" t="n">
        <f aca="false">CF59-CE45+CF45</f>
        <v>61</v>
      </c>
      <c r="CG60" s="6" t="n">
        <f aca="false">CG59-CF45+CG45</f>
        <v>210</v>
      </c>
      <c r="CH60" s="6" t="n">
        <f aca="false">CH59-CG45+CH45</f>
        <v>42</v>
      </c>
      <c r="CI60" s="6" t="n">
        <f aca="false">CI59-CH45+CI45</f>
        <v>11</v>
      </c>
      <c r="CJ60" s="6" t="n">
        <f aca="false">CJ59-CI45+CJ45</f>
        <v>48</v>
      </c>
      <c r="CK60" s="6" t="n">
        <f aca="false">CK59-CJ45+CK45</f>
        <v>0</v>
      </c>
      <c r="CL60" s="6" t="n">
        <f aca="false">CL59-CK45+CL45</f>
        <v>0</v>
      </c>
      <c r="CM60" s="6" t="n">
        <f aca="false">CM59-CL45+CM45</f>
        <v>40</v>
      </c>
      <c r="CN60" s="6" t="n">
        <f aca="false">CN59-CM45+CN45</f>
        <v>0</v>
      </c>
      <c r="CO60" s="6" t="n">
        <f aca="false">CO59-CN45+CO45</f>
        <v>0</v>
      </c>
      <c r="CP60" s="5" t="s">
        <v>24</v>
      </c>
      <c r="CQ60" s="1"/>
      <c r="CR60" s="1"/>
      <c r="CS60" s="6" t="n">
        <f aca="false">CS59-CR45+CS45</f>
        <v>2</v>
      </c>
      <c r="CT60" s="6" t="n">
        <f aca="false">CT59-CS45+CT45</f>
        <v>2</v>
      </c>
      <c r="CU60" s="6" t="n">
        <f aca="false">CU59-CT45+CU45</f>
        <v>0</v>
      </c>
      <c r="CV60" s="6" t="n">
        <f aca="false">CV59-CU45+CV45</f>
        <v>2</v>
      </c>
      <c r="CW60" s="6" t="n">
        <f aca="false">CW59-CV45+CW45</f>
        <v>43</v>
      </c>
      <c r="CX60" s="6" t="n">
        <f aca="false">CX59-CW45+CX45</f>
        <v>1</v>
      </c>
      <c r="CY60" s="6" t="n">
        <f aca="false">CY59-CX45+CY45</f>
        <v>7</v>
      </c>
      <c r="CZ60" s="6" t="n">
        <f aca="false">CZ59-CY45+CZ45</f>
        <v>12</v>
      </c>
      <c r="DA60" s="6" t="n">
        <f aca="false">DA59-CZ45+DA45</f>
        <v>3</v>
      </c>
      <c r="DB60" s="6" t="n">
        <f aca="false">DB59-DA45+DB45</f>
        <v>7</v>
      </c>
      <c r="DC60" s="6" t="n">
        <f aca="false">DC59-DB45+DC45</f>
        <v>0</v>
      </c>
      <c r="DD60" s="6" t="n">
        <f aca="false">DD59-DC45+DD45</f>
        <v>11</v>
      </c>
      <c r="DE60" s="6" t="n">
        <f aca="false">DE59-DD45+DE45</f>
        <v>4</v>
      </c>
      <c r="DF60" s="6" t="n">
        <f aca="false">DF59-DE45+DF45</f>
        <v>0</v>
      </c>
      <c r="DG60" s="6" t="n">
        <f aca="false">DG59-DF45+DG45</f>
        <v>0</v>
      </c>
      <c r="DH60" s="6" t="n">
        <f aca="false">DH59-DG45+DH45</f>
        <v>0</v>
      </c>
      <c r="DI60" s="6" t="n">
        <f aca="false">DI59-DH45+DI45</f>
        <v>0</v>
      </c>
      <c r="DJ60" s="5" t="s">
        <v>24</v>
      </c>
      <c r="DK60" s="1"/>
      <c r="DL60" s="6" t="n">
        <f aca="false">DL59-DK45+DL45</f>
        <v>0</v>
      </c>
      <c r="DM60" s="6" t="n">
        <f aca="false">DM59-DL45+DM45</f>
        <v>0</v>
      </c>
      <c r="DN60" s="6" t="n">
        <f aca="false">DN59-DM45+DN45</f>
        <v>8</v>
      </c>
      <c r="DO60" s="6" t="n">
        <f aca="false">DO59-DN45+DO45</f>
        <v>0</v>
      </c>
      <c r="DP60" s="6" t="n">
        <f aca="false">DP59-DO45+DP45</f>
        <v>0</v>
      </c>
      <c r="DQ60" s="6" t="n">
        <f aca="false">DQ59-DP45+DQ45</f>
        <v>8</v>
      </c>
      <c r="DR60" s="6" t="n">
        <f aca="false">DR59-DQ45+DR45</f>
        <v>10</v>
      </c>
      <c r="DS60" s="6" t="n">
        <f aca="false">DS59-DR45+DS45</f>
        <v>4</v>
      </c>
      <c r="DT60" s="6" t="n">
        <f aca="false">DT59-DS45+DT45</f>
        <v>0</v>
      </c>
      <c r="DU60" s="6" t="n">
        <f aca="false">DU59-DT45+DU45</f>
        <v>0</v>
      </c>
      <c r="DV60" s="6" t="n">
        <f aca="false">DV59-DU45+DV45</f>
        <v>0</v>
      </c>
      <c r="DW60" s="6" t="n">
        <f aca="false">DW59-DV45+DW45</f>
        <v>4</v>
      </c>
      <c r="DX60" s="6" t="n">
        <f aca="false">DX59-DW45+DX45</f>
        <v>0</v>
      </c>
      <c r="DY60" s="6" t="n">
        <f aca="false">DY59-DX45+DY45</f>
        <v>0</v>
      </c>
      <c r="DZ60" s="6" t="n">
        <f aca="false">DZ59-DY45+DZ45</f>
        <v>38</v>
      </c>
      <c r="EA60" s="6" t="n">
        <f aca="false">EA59-DZ45+EA45</f>
        <v>0</v>
      </c>
      <c r="EB60" s="5" t="s">
        <v>24</v>
      </c>
      <c r="EC60" s="6" t="n">
        <v>0</v>
      </c>
      <c r="ED60" s="6" t="n">
        <f aca="false">ED59-EC45+ED45</f>
        <v>35</v>
      </c>
      <c r="EE60" s="6" t="n">
        <f aca="false">EE59-ED45+EE45</f>
        <v>33</v>
      </c>
      <c r="EF60" s="6" t="n">
        <f aca="false">EF59-EE45+EF45</f>
        <v>10</v>
      </c>
      <c r="EG60" s="6" t="n">
        <f aca="false">EG59-EF45+EG45</f>
        <v>5</v>
      </c>
      <c r="EH60" s="6" t="n">
        <f aca="false">EH59-EG45+EH45</f>
        <v>6</v>
      </c>
      <c r="EI60" s="6" t="n">
        <f aca="false">EI59-EH45+EI45</f>
        <v>10</v>
      </c>
      <c r="EJ60" s="6" t="n">
        <f aca="false">EJ59-EI45+EJ45</f>
        <v>1</v>
      </c>
      <c r="EK60" s="6" t="n">
        <f aca="false">EK59-EJ45+EK45</f>
        <v>0</v>
      </c>
      <c r="EL60" s="6" t="n">
        <f aca="false">EL59-EK45+EL45</f>
        <v>4</v>
      </c>
      <c r="EM60" s="6" t="n">
        <f aca="false">EM59-EL45+EM45</f>
        <v>48</v>
      </c>
      <c r="EN60" s="6" t="n">
        <f aca="false">EN59-EM45+EN45</f>
        <v>0</v>
      </c>
      <c r="EO60" s="6" t="n">
        <f aca="false">EO59-EN45+EO45</f>
        <v>0</v>
      </c>
      <c r="EP60" s="6" t="n">
        <f aca="false">EP59-EO45+EP45</f>
        <v>0</v>
      </c>
      <c r="EQ60" s="6" t="n">
        <f aca="false">EQ59-EP45+EQ45</f>
        <v>0</v>
      </c>
      <c r="ER60" s="5" t="s">
        <v>24</v>
      </c>
      <c r="ES60" s="1"/>
      <c r="ET60" s="6" t="n">
        <f aca="false">ET59-ES45+ET45</f>
        <v>187</v>
      </c>
      <c r="EU60" s="6" t="n">
        <f aca="false">EU59-ET45+EU45</f>
        <v>298</v>
      </c>
      <c r="EV60" s="6" t="n">
        <f aca="false">EV59-EU45+EV45</f>
        <v>30</v>
      </c>
      <c r="EW60" s="6" t="n">
        <f aca="false">EW59-EV45+EW45</f>
        <v>0</v>
      </c>
      <c r="EX60" s="6" t="n">
        <f aca="false">EX59-EW45+EX45</f>
        <v>255</v>
      </c>
      <c r="EY60" s="6" t="n">
        <f aca="false">EY59-EX45+EY45</f>
        <v>388</v>
      </c>
      <c r="EZ60" s="6" t="n">
        <f aca="false">EZ59-EY45+EZ45</f>
        <v>123</v>
      </c>
      <c r="FA60" s="6" t="n">
        <f aca="false">FA59-EZ45+FA45</f>
        <v>1093</v>
      </c>
      <c r="FB60" s="6" t="n">
        <f aca="false">FB59-FA45+FB45</f>
        <v>626</v>
      </c>
      <c r="FC60" s="6" t="n">
        <f aca="false">FC59-FB45+FC45</f>
        <v>417</v>
      </c>
      <c r="FD60" s="6" t="n">
        <f aca="false">FD59-FC45+FD45</f>
        <v>816</v>
      </c>
      <c r="FE60" s="6" t="n">
        <f aca="false">FE59-FD45+FE45</f>
        <v>2857</v>
      </c>
      <c r="FF60" s="6" t="n">
        <f aca="false">FF59-FE45+FF45</f>
        <v>800</v>
      </c>
      <c r="FG60" s="6" t="n">
        <f aca="false">FG59-FF45+FG45</f>
        <v>1695</v>
      </c>
      <c r="FH60" s="6" t="n">
        <f aca="false">FH59-FG45+FH45</f>
        <v>2576</v>
      </c>
      <c r="FI60" s="6" t="n">
        <f aca="false">FI59-FH45+FI45</f>
        <v>2343</v>
      </c>
      <c r="FJ60" s="6" t="n">
        <f aca="false">FJ59-FI45+FJ45</f>
        <v>2163</v>
      </c>
      <c r="FK60" s="6" t="n">
        <f aca="false">FK59-FJ45+FK45</f>
        <v>4281</v>
      </c>
      <c r="FL60" s="6" t="n">
        <f aca="false">FL59-FK45+FL45</f>
        <v>5440</v>
      </c>
      <c r="FM60" s="6" t="n">
        <f aca="false">FM59-FL45+FM45</f>
        <v>3845</v>
      </c>
      <c r="FN60" s="6" t="n">
        <f aca="false">FN59-FM45+FN45</f>
        <v>1993</v>
      </c>
      <c r="FO60" s="6" t="n">
        <f aca="false">FO59-FN45+FO45</f>
        <v>1076</v>
      </c>
      <c r="FP60" s="6" t="n">
        <f aca="false">FP59-FO45+FP45</f>
        <v>1445</v>
      </c>
      <c r="FQ60" s="6" t="n">
        <f aca="false">FQ59-FP45+FQ45</f>
        <v>2211</v>
      </c>
      <c r="FR60" s="6" t="n">
        <f aca="false">FR59-FQ45+FR45</f>
        <v>1753</v>
      </c>
      <c r="FS60" s="6" t="n">
        <f aca="false">FS59-FR45+FS45</f>
        <v>2167</v>
      </c>
      <c r="FT60" s="6" t="n">
        <f aca="false">FT59-FS45+FT45</f>
        <v>4322</v>
      </c>
      <c r="FU60" s="6" t="n">
        <f aca="false">FU59-FT45+FU45</f>
        <v>6027</v>
      </c>
      <c r="FV60" s="6" t="n">
        <f aca="false">FV59-FU45+FV45</f>
        <v>3790</v>
      </c>
      <c r="FW60" s="5" t="s">
        <v>24</v>
      </c>
      <c r="FX60" s="1"/>
      <c r="FY60" s="6" t="n">
        <f aca="false">FY59-FX45+FY45</f>
        <v>2591</v>
      </c>
      <c r="FZ60" s="6" t="n">
        <f aca="false">FZ59-FY45+FZ45</f>
        <v>2047</v>
      </c>
      <c r="GA60" s="6" t="e">
        <f aca="false">GA59-FZ45+GA45</f>
        <v>#VALUE!</v>
      </c>
      <c r="GB60" s="6" t="n">
        <f aca="false">GB59-GA45+GB45</f>
        <v>381</v>
      </c>
      <c r="GC60" s="6" t="n">
        <f aca="false">GC59-GB45+GC45</f>
        <v>545</v>
      </c>
      <c r="GD60" s="6" t="n">
        <f aca="false">GD59-GC45+GD45</f>
        <v>687</v>
      </c>
      <c r="GE60" s="6" t="n">
        <f aca="false">GE59-GD45+GE45</f>
        <v>605</v>
      </c>
      <c r="GF60" s="6" t="n">
        <f aca="false">GF59-GE45+GF45</f>
        <v>1492</v>
      </c>
      <c r="GG60" s="6" t="n">
        <f aca="false">GG59-GF45+GG45</f>
        <v>1164</v>
      </c>
      <c r="GH60" s="6" t="n">
        <f aca="false">GH59-GG45+GH45</f>
        <v>952</v>
      </c>
      <c r="GI60" s="6" t="n">
        <f aca="false">GI59-GH45+GI45</f>
        <v>1270</v>
      </c>
      <c r="GJ60" s="6" t="n">
        <f aca="false">GJ59-GI45+GJ45</f>
        <v>3954</v>
      </c>
      <c r="GK60" s="6" t="n">
        <f aca="false">GK59-GJ45+GK45</f>
        <v>1883</v>
      </c>
      <c r="GL60" s="6" t="n">
        <f aca="false">FG60+DL60+CT60+BZ60+AU60+P60</f>
        <v>2773</v>
      </c>
      <c r="GM60" s="6" t="n">
        <f aca="false">GM59-GL45+GM45</f>
        <v>3191</v>
      </c>
      <c r="GN60" s="6" t="n">
        <f aca="false">FI60+DN60+CV60+CB60+AW60+R60+ED60</f>
        <v>3132</v>
      </c>
      <c r="GO60" s="6" t="n">
        <f aca="false">FJ60+DO60+CW60+CC60+AX60+S60+EE60</f>
        <v>2734</v>
      </c>
      <c r="GP60" s="6" t="n">
        <f aca="false">FK60+DP60+CX60+CD60+AY60+T60+EF60</f>
        <v>5236</v>
      </c>
      <c r="GQ60" s="6" t="n">
        <f aca="false">FL60+DQ60+CY60+CE60+AZ60+U60+EG60</f>
        <v>6033</v>
      </c>
      <c r="GR60" s="10" t="n">
        <f aca="false">FM60+DR60+CZ60+CF60+BA60+V60+EH60</f>
        <v>4322</v>
      </c>
      <c r="GS60" s="10" t="n">
        <f aca="false">FN60+DS60+DA60+CG60+BB60+W60+EI60</f>
        <v>2698</v>
      </c>
      <c r="GT60" s="10" t="n">
        <f aca="false">FO60+DT60+DB60+CH60+BC60+X60+EJ60</f>
        <v>1302</v>
      </c>
      <c r="GU60" s="10" t="n">
        <f aca="false">FP60+DU60+DC60+CI60+BD60+Y60+EK60</f>
        <v>1713</v>
      </c>
      <c r="GV60" s="6" t="n">
        <f aca="false">Z60+BE60+CJ60+DD60+DV60+EL60+FQ60</f>
        <v>2428</v>
      </c>
      <c r="GW60" s="6" t="n">
        <f aca="false">AA60+BF60+CK60+DE60+DW60+EM60+FR60</f>
        <v>1885</v>
      </c>
      <c r="GX60" s="6" t="n">
        <f aca="false">AB60+BG60+CL60+DF60+DX60+EN60+FS60</f>
        <v>2202</v>
      </c>
      <c r="GY60" s="6" t="n">
        <f aca="false">AC60+BH60+CM60+DG60+DY60+EO60+FT60</f>
        <v>5030</v>
      </c>
      <c r="GZ60" s="6" t="n">
        <f aca="false">AD60+BI60+CN60+DH60+DZ60+EP60+FU60</f>
        <v>6500</v>
      </c>
      <c r="HA60" s="6" t="n">
        <f aca="false">AE60+BJ60+CO60+DI60+EA60+EQ60+FV60</f>
        <v>4701</v>
      </c>
      <c r="HB60" s="9" t="n">
        <f aca="false">(GZ60-GZ59)/(GZ59+0.01)*100</f>
        <v>-3.18736492796406</v>
      </c>
      <c r="HC60" s="9" t="n">
        <f aca="false">(GZ60-GY60)/(GY60+0.01)*100</f>
        <v>29.2245939868907</v>
      </c>
      <c r="HD60" s="5" t="s">
        <v>24</v>
      </c>
      <c r="HE60" s="6" t="n">
        <f aca="false">HE59+HE45</f>
        <v>64</v>
      </c>
      <c r="HF60" s="6" t="n">
        <f aca="false">HF59-HE45+HF45</f>
        <v>533</v>
      </c>
      <c r="HG60" s="6" t="n">
        <f aca="false">HG59-HF45+HG45</f>
        <v>168</v>
      </c>
      <c r="HH60" s="6" t="n">
        <f aca="false">HH59-HG45+HH45</f>
        <v>155</v>
      </c>
      <c r="HI60" s="6" t="n">
        <f aca="false">HI59-HH45+HI45</f>
        <v>107</v>
      </c>
      <c r="HJ60" s="6" t="n">
        <f aca="false">HJ59-HI45+HJ45</f>
        <v>257</v>
      </c>
      <c r="HK60" s="6" t="n">
        <f aca="false">HK59-HJ45+HK45</f>
        <v>290</v>
      </c>
      <c r="HL60" s="6" t="n">
        <f aca="false">HL59-HK45+HL45</f>
        <v>109</v>
      </c>
      <c r="HM60" s="6" t="n">
        <f aca="false">HM59-HL45+HM45</f>
        <v>341</v>
      </c>
      <c r="HN60" s="6" t="n">
        <f aca="false">HN59-HM45+HN45</f>
        <v>392</v>
      </c>
      <c r="HO60" s="6" t="n">
        <f aca="false">HO59-HN45+HO45</f>
        <v>723</v>
      </c>
      <c r="HP60" s="6" t="n">
        <f aca="false">HP59-HO45+HP45</f>
        <v>726</v>
      </c>
      <c r="HQ60" s="6" t="n">
        <f aca="false">HQ59-HP45+HQ45</f>
        <v>318</v>
      </c>
      <c r="HR60" s="6" t="n">
        <f aca="false">HR59-HQ45+HR45</f>
        <v>266</v>
      </c>
      <c r="HS60" s="6" t="n">
        <f aca="false">HS59-HR45+HS45</f>
        <v>230</v>
      </c>
      <c r="HT60" s="6" t="n">
        <f aca="false">HT59-HS45+HT45</f>
        <v>61</v>
      </c>
      <c r="HU60" s="6" t="n">
        <f aca="false">HU59-HT45+HU45</f>
        <v>141</v>
      </c>
      <c r="HV60" s="6" t="n">
        <f aca="false">HV59-HU45+HV45</f>
        <v>238</v>
      </c>
      <c r="HW60" s="6" t="n">
        <f aca="false">HW59-HV45+HW45</f>
        <v>150</v>
      </c>
      <c r="HX60" s="6" t="n">
        <f aca="false">HX59-HW45+HX45</f>
        <v>508</v>
      </c>
      <c r="HY60" s="6" t="n">
        <f aca="false">HY59-HX45+HY45</f>
        <v>665</v>
      </c>
      <c r="HZ60" s="6" t="n">
        <f aca="false">HZ59-HY45+HZ45</f>
        <v>135</v>
      </c>
      <c r="IA60" s="6" t="n">
        <f aca="false">IA59-HZ45+IA45</f>
        <v>425</v>
      </c>
      <c r="IB60" s="5" t="s">
        <v>24</v>
      </c>
      <c r="IC60" s="3" t="s">
        <v>31</v>
      </c>
      <c r="ID60" s="6" t="n">
        <f aca="false">ID59-IC45+ID45</f>
        <v>830</v>
      </c>
      <c r="IE60" s="6" t="n">
        <f aca="false">IE59-ID45+IE45</f>
        <v>458</v>
      </c>
      <c r="IF60" s="6" t="n">
        <f aca="false">IF59-IE45+IF45</f>
        <v>262</v>
      </c>
      <c r="IG60" s="6" t="n">
        <f aca="false">IG59-IF45+IG45</f>
        <v>709</v>
      </c>
      <c r="IH60" s="6" t="n">
        <f aca="false">IH59-IG45+IH45</f>
        <v>2600</v>
      </c>
      <c r="II60" s="6" t="n">
        <f aca="false">II59-IH45+II45</f>
        <v>510</v>
      </c>
      <c r="IJ60" s="6" t="n">
        <f aca="false">IJ59-II45+IJ45</f>
        <v>1586</v>
      </c>
      <c r="IK60" s="6" t="n">
        <f aca="false">IK59-IJ45+IK45</f>
        <v>2235</v>
      </c>
      <c r="IL60" s="6" t="n">
        <f aca="false">IL59-IK45+IL45</f>
        <v>1951</v>
      </c>
      <c r="IM60" s="6" t="n">
        <f aca="false">IM59-IL45+IM45</f>
        <v>1440</v>
      </c>
      <c r="IN60" s="6" t="n">
        <f aca="false">IN59-IM45+IN45</f>
        <v>3655</v>
      </c>
      <c r="IO60" s="6" t="n">
        <f aca="false">IO59-IN45+IO45</f>
        <v>5122</v>
      </c>
      <c r="IP60" s="6" t="n">
        <f aca="false">IP59-IO45+IP45</f>
        <v>3579</v>
      </c>
      <c r="IQ60" s="6" t="n">
        <f aca="false">IQ59-IP45+IQ45</f>
        <v>1763</v>
      </c>
      <c r="IR60" s="6" t="n">
        <f aca="false">IR59-IQ45+IR45</f>
        <v>1015</v>
      </c>
      <c r="IS60" s="6" t="n">
        <f aca="false">IS59-IR45+IS45</f>
        <v>1304</v>
      </c>
      <c r="IT60" s="6" t="n">
        <f aca="false">IT59-IS45+IT45</f>
        <v>1973</v>
      </c>
      <c r="IU60" s="6" t="n">
        <f aca="false">IU59-IT45+IU45</f>
        <v>1603</v>
      </c>
      <c r="IV60" s="6" t="n">
        <f aca="false">IV59-IU45+IV45</f>
        <v>1659</v>
      </c>
      <c r="IW60" s="6" t="n">
        <f aca="false">IW59-IV45+IW45</f>
        <v>3657</v>
      </c>
      <c r="IX60" s="6" t="n">
        <f aca="false">IX59-IW45+IX45</f>
        <v>5892</v>
      </c>
      <c r="IY60" s="6" t="n">
        <f aca="false">IY59-IX45+IY45</f>
        <v>3365</v>
      </c>
      <c r="IZ60" s="5" t="s">
        <v>24</v>
      </c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</row>
    <row r="61" customFormat="false" ht="12.8" hidden="false" customHeight="false" outlineLevel="0" collapsed="false">
      <c r="A61" s="3" t="s">
        <v>25</v>
      </c>
      <c r="B61" s="1"/>
      <c r="C61" s="6" t="n">
        <f aca="false">C60-B46+C46</f>
        <v>1723</v>
      </c>
      <c r="D61" s="6" t="n">
        <f aca="false">D60-C46+D46</f>
        <v>1484</v>
      </c>
      <c r="E61" s="6" t="n">
        <f aca="false">E60-D46+E46</f>
        <v>588</v>
      </c>
      <c r="F61" s="6" t="n">
        <f aca="false">F60-E46+F46</f>
        <v>268</v>
      </c>
      <c r="G61" s="6" t="n">
        <f aca="false">G60-F46+G46</f>
        <v>232</v>
      </c>
      <c r="H61" s="6" t="n">
        <f aca="false">H60-G46+H46</f>
        <v>225</v>
      </c>
      <c r="I61" s="6" t="n">
        <f aca="false">I60-H46+I46</f>
        <v>285</v>
      </c>
      <c r="J61" s="6" t="n">
        <f aca="false">J60-I46+J46</f>
        <v>67</v>
      </c>
      <c r="K61" s="6" t="n">
        <f aca="false">K60-J46+K46</f>
        <v>172</v>
      </c>
      <c r="L61" s="6" t="n">
        <f aca="false">L60-K46+L46</f>
        <v>338</v>
      </c>
      <c r="M61" s="6" t="n">
        <f aca="false">M60-L46+M46</f>
        <v>230</v>
      </c>
      <c r="N61" s="6" t="n">
        <f aca="false">N60-M46+N46</f>
        <v>312</v>
      </c>
      <c r="O61" s="6" t="n">
        <f aca="false">O60-N46+O46</f>
        <v>204</v>
      </c>
      <c r="P61" s="6" t="n">
        <f aca="false">P60-O46+P46</f>
        <v>251</v>
      </c>
      <c r="Q61" s="6" t="n">
        <f aca="false">Q60-P46+Q46</f>
        <v>105</v>
      </c>
      <c r="R61" s="6" t="n">
        <f aca="false">R60-Q46+R46</f>
        <v>226</v>
      </c>
      <c r="S61" s="6" t="n">
        <f aca="false">S60-R46+S46</f>
        <v>91</v>
      </c>
      <c r="T61" s="6" t="n">
        <f aca="false">T60-S46+T46</f>
        <v>641</v>
      </c>
      <c r="U61" s="6" t="n">
        <f aca="false">U60-T46+U46</f>
        <v>299</v>
      </c>
      <c r="V61" s="6" t="n">
        <f aca="false">V60-U46+V46</f>
        <v>116</v>
      </c>
      <c r="W61" s="6" t="n">
        <f aca="false">W60-V46+W46</f>
        <v>43</v>
      </c>
      <c r="X61" s="6" t="n">
        <f aca="false">X60-W46+X46</f>
        <v>95</v>
      </c>
      <c r="Y61" s="6" t="n">
        <f aca="false">Y60-X46+Y46</f>
        <v>72</v>
      </c>
      <c r="Z61" s="6" t="n">
        <f aca="false">Z60-Y46+Z46</f>
        <v>58</v>
      </c>
      <c r="AA61" s="6" t="n">
        <f aca="false">AA60-Z46+AA46</f>
        <v>31</v>
      </c>
      <c r="AB61" s="6" t="n">
        <f aca="false">AB60-AA46+AB46</f>
        <v>4</v>
      </c>
      <c r="AC61" s="6" t="n">
        <f aca="false">AC60-AB46+AC46</f>
        <v>216</v>
      </c>
      <c r="AD61" s="6" t="n">
        <f aca="false">AD60-AC46+AD46</f>
        <v>102</v>
      </c>
      <c r="AE61" s="6" t="n">
        <f aca="false">AE60-AD46+AE46</f>
        <v>712</v>
      </c>
      <c r="AF61" s="5" t="s">
        <v>25</v>
      </c>
      <c r="AG61" s="1"/>
      <c r="AH61" s="6" t="n">
        <f aca="false">AH60-AG46+AH46</f>
        <v>381</v>
      </c>
      <c r="AI61" s="6" t="n">
        <f aca="false">AI60-AH46+AI46</f>
        <v>120</v>
      </c>
      <c r="AJ61" s="6" t="n">
        <f aca="false">AJ60-AI46+AJ46</f>
        <v>51</v>
      </c>
      <c r="AK61" s="6" t="n">
        <f aca="false">AK60-AJ46+AK46</f>
        <v>92</v>
      </c>
      <c r="AL61" s="6" t="n">
        <f aca="false">AL60-AK46+AL46</f>
        <v>57</v>
      </c>
      <c r="AM61" s="6" t="n">
        <f aca="false">AM60-AL46+AM46</f>
        <v>87</v>
      </c>
      <c r="AN61" s="6" t="n">
        <f aca="false">AN60-AM46+AN46</f>
        <v>197</v>
      </c>
      <c r="AO61" s="6" t="n">
        <f aca="false">AO60-AN46+AO46</f>
        <v>275</v>
      </c>
      <c r="AP61" s="6" t="n">
        <f aca="false">AP60-AO46+AP46</f>
        <v>387</v>
      </c>
      <c r="AQ61" s="6" t="n">
        <f aca="false">AQ60-AP46+AQ46</f>
        <v>116</v>
      </c>
      <c r="AR61" s="6" t="n">
        <f aca="false">AR60-AQ46+AR46</f>
        <v>157</v>
      </c>
      <c r="AS61" s="6" t="n">
        <f aca="false">AS60-AR46+AS46</f>
        <v>652</v>
      </c>
      <c r="AT61" s="6" t="n">
        <f aca="false">AT60-AS46+AT46</f>
        <v>908</v>
      </c>
      <c r="AU61" s="6" t="n">
        <f aca="false">AU60-AT46+AU46</f>
        <v>723</v>
      </c>
      <c r="AV61" s="6" t="n">
        <f aca="false">AV60-AU46+AV46</f>
        <v>519</v>
      </c>
      <c r="AW61" s="6" t="n">
        <f aca="false">AW60-AV46+AW46</f>
        <v>470</v>
      </c>
      <c r="AX61" s="6" t="n">
        <f aca="false">AX60-AW46+AX46</f>
        <v>369</v>
      </c>
      <c r="AY61" s="6" t="n">
        <f aca="false">AY60-AX46+AY46</f>
        <v>271</v>
      </c>
      <c r="AZ61" s="6" t="n">
        <f aca="false">AZ60-AY46+AZ46</f>
        <v>275</v>
      </c>
      <c r="BA61" s="6" t="n">
        <f aca="false">BA60-AZ46+BA46</f>
        <v>346</v>
      </c>
      <c r="BB61" s="6" t="n">
        <f aca="false">BB60-BA46+BB46</f>
        <v>368</v>
      </c>
      <c r="BC61" s="6" t="n">
        <f aca="false">BC60-BB46+BC46</f>
        <v>89</v>
      </c>
      <c r="BD61" s="6" t="n">
        <f aca="false">BD60-BC46+BD46</f>
        <v>173</v>
      </c>
      <c r="BE61" s="6" t="n">
        <f aca="false">BE60-BD46+BE46</f>
        <v>120</v>
      </c>
      <c r="BF61" s="6" t="n">
        <f aca="false">BF60-BE46+BF46</f>
        <v>40</v>
      </c>
      <c r="BG61" s="6" t="n">
        <f aca="false">BG60-BF46+BG46</f>
        <v>0</v>
      </c>
      <c r="BH61" s="6" t="n">
        <f aca="false">BH60-BG46+BH46</f>
        <v>455</v>
      </c>
      <c r="BI61" s="6" t="n">
        <f aca="false">BI60-BH46+BI46</f>
        <v>330</v>
      </c>
      <c r="BJ61" s="6" t="n">
        <f aca="false">BJ60-BI46+BJ46</f>
        <v>199</v>
      </c>
      <c r="BK61" s="5" t="s">
        <v>25</v>
      </c>
      <c r="BL61" s="1"/>
      <c r="BM61" s="6" t="n">
        <f aca="false">BM60-BL46+BM46</f>
        <v>144</v>
      </c>
      <c r="BN61" s="6" t="n">
        <f aca="false">BN60-BM46+BN46</f>
        <v>125</v>
      </c>
      <c r="BO61" s="6" t="n">
        <f aca="false">BO60-BN46+BO46</f>
        <v>92</v>
      </c>
      <c r="BP61" s="6" t="n">
        <f aca="false">BP60-BO46+BP46</f>
        <v>26</v>
      </c>
      <c r="BQ61" s="6" t="n">
        <f aca="false">BQ60-BP46+BQ46</f>
        <v>4</v>
      </c>
      <c r="BR61" s="6" t="n">
        <f aca="false">BR60-BQ46+BR46</f>
        <v>0</v>
      </c>
      <c r="BS61" s="6" t="n">
        <f aca="false">BS60-BR46+BS46</f>
        <v>1</v>
      </c>
      <c r="BT61" s="6" t="n">
        <f aca="false">BT60-BS46+BT46</f>
        <v>10</v>
      </c>
      <c r="BU61" s="6" t="n">
        <f aca="false">BU60-BT46+BU46</f>
        <v>0</v>
      </c>
      <c r="BV61" s="6" t="n">
        <f aca="false">BV60-BU46+BV46</f>
        <v>84</v>
      </c>
      <c r="BW61" s="6" t="n">
        <f aca="false">BW60-BV46+BW46</f>
        <v>160</v>
      </c>
      <c r="BX61" s="6" t="n">
        <f aca="false">BX60-BW46+BX46</f>
        <v>30</v>
      </c>
      <c r="BY61" s="6" t="n">
        <f aca="false">BY60-BX46+BY46</f>
        <v>10</v>
      </c>
      <c r="BZ61" s="6" t="n">
        <f aca="false">BZ60-BY46+BZ46</f>
        <v>100</v>
      </c>
      <c r="CA61" s="6" t="n">
        <f aca="false">CA60-BZ46+CA46</f>
        <v>21</v>
      </c>
      <c r="CB61" s="6" t="n">
        <f aca="false">CB60-CA46+CB46</f>
        <v>0</v>
      </c>
      <c r="CC61" s="6" t="n">
        <f aca="false">CC60-CB46+CC46</f>
        <v>24</v>
      </c>
      <c r="CD61" s="6" t="n">
        <f aca="false">CD60-CC46+CD46</f>
        <v>8</v>
      </c>
      <c r="CE61" s="6" t="n">
        <f aca="false">CE60-CD46+CE46</f>
        <v>0</v>
      </c>
      <c r="CF61" s="6" t="n">
        <f aca="false">CF60-CE46+CF46</f>
        <v>69</v>
      </c>
      <c r="CG61" s="6" t="n">
        <f aca="false">CG60-CF46+CG46</f>
        <v>222</v>
      </c>
      <c r="CH61" s="6" t="n">
        <f aca="false">CH60-CG46+CH46</f>
        <v>25</v>
      </c>
      <c r="CI61" s="6" t="n">
        <f aca="false">CI60-CH46+CI46</f>
        <v>8</v>
      </c>
      <c r="CJ61" s="6" t="n">
        <f aca="false">CJ60-CI46+CJ46</f>
        <v>48</v>
      </c>
      <c r="CK61" s="6" t="n">
        <f aca="false">CK60-CJ46+CK46</f>
        <v>0</v>
      </c>
      <c r="CL61" s="6" t="n">
        <f aca="false">CL60-CK46+CL46</f>
        <v>0</v>
      </c>
      <c r="CM61" s="6" t="n">
        <f aca="false">CM60-CL46+CM46</f>
        <v>40</v>
      </c>
      <c r="CN61" s="6" t="n">
        <f aca="false">CN60-CM46+CN46</f>
        <v>0</v>
      </c>
      <c r="CO61" s="6" t="n">
        <f aca="false">CO60-CN46+CO46</f>
        <v>0</v>
      </c>
      <c r="CP61" s="5" t="s">
        <v>25</v>
      </c>
      <c r="CQ61" s="1"/>
      <c r="CR61" s="1"/>
      <c r="CS61" s="6" t="n">
        <f aca="false">CS60-CR46+CS46</f>
        <v>2</v>
      </c>
      <c r="CT61" s="6" t="n">
        <f aca="false">CT60-CS46+CT46</f>
        <v>2</v>
      </c>
      <c r="CU61" s="6" t="n">
        <f aca="false">CU60-CT46+CU46</f>
        <v>0</v>
      </c>
      <c r="CV61" s="6" t="n">
        <f aca="false">CV60-CU46+CV46</f>
        <v>2</v>
      </c>
      <c r="CW61" s="6" t="n">
        <f aca="false">CW60-CV46+CW46</f>
        <v>43</v>
      </c>
      <c r="CX61" s="6" t="n">
        <f aca="false">CX60-CW46+CX46</f>
        <v>1</v>
      </c>
      <c r="CY61" s="6" t="n">
        <f aca="false">CY60-CX46+CY46</f>
        <v>7</v>
      </c>
      <c r="CZ61" s="6" t="n">
        <f aca="false">CZ60-CY46+CZ46</f>
        <v>12</v>
      </c>
      <c r="DA61" s="6" t="n">
        <f aca="false">DA60-CZ46+DA46</f>
        <v>3</v>
      </c>
      <c r="DB61" s="6" t="n">
        <f aca="false">DB60-DA46+DB46</f>
        <v>7</v>
      </c>
      <c r="DC61" s="6" t="n">
        <f aca="false">DC60-DB46+DC46</f>
        <v>0</v>
      </c>
      <c r="DD61" s="6" t="n">
        <f aca="false">DD60-DC46+DD46</f>
        <v>11</v>
      </c>
      <c r="DE61" s="6" t="n">
        <f aca="false">DE60-DD46+DE46</f>
        <v>4</v>
      </c>
      <c r="DF61" s="6" t="n">
        <f aca="false">DF60-DE46+DF46</f>
        <v>0</v>
      </c>
      <c r="DG61" s="6" t="n">
        <f aca="false">DG60-DF46+DG46</f>
        <v>0</v>
      </c>
      <c r="DH61" s="6" t="n">
        <f aca="false">DH60-DG46+DH46</f>
        <v>0</v>
      </c>
      <c r="DI61" s="6" t="n">
        <f aca="false">DI60-DH46+DI46</f>
        <v>0</v>
      </c>
      <c r="DJ61" s="5" t="s">
        <v>25</v>
      </c>
      <c r="DK61" s="1"/>
      <c r="DL61" s="6" t="n">
        <f aca="false">DL60-DK46+DL46</f>
        <v>0</v>
      </c>
      <c r="DM61" s="6" t="n">
        <f aca="false">DM60-DL46+DM46</f>
        <v>0</v>
      </c>
      <c r="DN61" s="6" t="n">
        <f aca="false">DN60-DM46+DN46</f>
        <v>8</v>
      </c>
      <c r="DO61" s="6" t="n">
        <f aca="false">DO60-DN46+DO46</f>
        <v>0</v>
      </c>
      <c r="DP61" s="6" t="n">
        <f aca="false">DP60-DO46+DP46</f>
        <v>0</v>
      </c>
      <c r="DQ61" s="6" t="n">
        <f aca="false">DQ60-DP46+DQ46</f>
        <v>8</v>
      </c>
      <c r="DR61" s="6" t="n">
        <f aca="false">DR60-DQ46+DR46</f>
        <v>10</v>
      </c>
      <c r="DS61" s="6" t="n">
        <f aca="false">DS60-DR46+DS46</f>
        <v>4</v>
      </c>
      <c r="DT61" s="6" t="n">
        <f aca="false">DT60-DS46+DT46</f>
        <v>0</v>
      </c>
      <c r="DU61" s="6" t="n">
        <f aca="false">DU60-DT46+DU46</f>
        <v>0</v>
      </c>
      <c r="DV61" s="6" t="n">
        <f aca="false">DV60-DU46+DV46</f>
        <v>0</v>
      </c>
      <c r="DW61" s="6" t="n">
        <f aca="false">DW60-DV46+DW46</f>
        <v>4</v>
      </c>
      <c r="DX61" s="6" t="n">
        <f aca="false">DX60-DW46+DX46</f>
        <v>0</v>
      </c>
      <c r="DY61" s="6" t="n">
        <f aca="false">DY60-DX46+DY46</f>
        <v>0</v>
      </c>
      <c r="DZ61" s="6" t="n">
        <f aca="false">DZ60-DY46+DZ46</f>
        <v>38</v>
      </c>
      <c r="EA61" s="6" t="n">
        <f aca="false">EA60-DZ46+EA46</f>
        <v>0</v>
      </c>
      <c r="EB61" s="5" t="s">
        <v>25</v>
      </c>
      <c r="EC61" s="6" t="n">
        <v>0</v>
      </c>
      <c r="ED61" s="6" t="n">
        <f aca="false">ED60-EC46+ED46</f>
        <v>36</v>
      </c>
      <c r="EE61" s="6" t="n">
        <f aca="false">EE60-ED46+EE46</f>
        <v>13</v>
      </c>
      <c r="EF61" s="6" t="n">
        <f aca="false">EF60-EE46+EF46</f>
        <v>10</v>
      </c>
      <c r="EG61" s="6" t="n">
        <f aca="false">EG60-EF46+EG46</f>
        <v>5</v>
      </c>
      <c r="EH61" s="6" t="n">
        <f aca="false">EH60-EG46+EH46</f>
        <v>7</v>
      </c>
      <c r="EI61" s="6" t="n">
        <f aca="false">EI60-EH46+EI46</f>
        <v>9</v>
      </c>
      <c r="EJ61" s="6" t="n">
        <f aca="false">EJ60-EI46+EJ46</f>
        <v>1</v>
      </c>
      <c r="EK61" s="6" t="n">
        <f aca="false">EK60-EJ46+EK46</f>
        <v>0</v>
      </c>
      <c r="EL61" s="6" t="n">
        <f aca="false">EL60-EK46+EL46</f>
        <v>4</v>
      </c>
      <c r="EM61" s="6" t="n">
        <f aca="false">EM60-EL46+EM46</f>
        <v>48</v>
      </c>
      <c r="EN61" s="6" t="n">
        <f aca="false">EN60-EM46+EN46</f>
        <v>0</v>
      </c>
      <c r="EO61" s="6" t="n">
        <f aca="false">EO60-EN46+EO46</f>
        <v>0</v>
      </c>
      <c r="EP61" s="6" t="n">
        <f aca="false">EP60-EO46+EP46</f>
        <v>0</v>
      </c>
      <c r="EQ61" s="6" t="n">
        <f aca="false">EQ60-EP46+EQ46</f>
        <v>0</v>
      </c>
      <c r="ER61" s="5" t="s">
        <v>25</v>
      </c>
      <c r="ES61" s="1"/>
      <c r="ET61" s="6" t="n">
        <f aca="false">ET60-ES46+ET46</f>
        <v>181</v>
      </c>
      <c r="EU61" s="6" t="n">
        <f aca="false">EU60-ET46+EU46</f>
        <v>298</v>
      </c>
      <c r="EV61" s="6" t="n">
        <f aca="false">EV60-EU46+EV46</f>
        <v>30</v>
      </c>
      <c r="EW61" s="6" t="n">
        <f aca="false">EW60-EV46+EW46</f>
        <v>0</v>
      </c>
      <c r="EX61" s="6" t="n">
        <f aca="false">EX60-EW46+EX46</f>
        <v>259</v>
      </c>
      <c r="EY61" s="6" t="n">
        <f aca="false">EY60-EX46+EY46</f>
        <v>397</v>
      </c>
      <c r="EZ61" s="6" t="n">
        <f aca="false">EZ60-EY46+EZ46</f>
        <v>110</v>
      </c>
      <c r="FA61" s="6" t="n">
        <f aca="false">FA60-EZ46+FA46</f>
        <v>1093</v>
      </c>
      <c r="FB61" s="6" t="n">
        <f aca="false">FB60-FA46+FB46</f>
        <v>630</v>
      </c>
      <c r="FC61" s="6" t="n">
        <f aca="false">FC60-FB46+FC46</f>
        <v>517</v>
      </c>
      <c r="FD61" s="6" t="n">
        <f aca="false">FD60-FC46+FD46</f>
        <v>739</v>
      </c>
      <c r="FE61" s="6" t="n">
        <f aca="false">FE60-FD46+FE46</f>
        <v>2858</v>
      </c>
      <c r="FF61" s="6" t="n">
        <f aca="false">FF60-FE46+FF46</f>
        <v>1043</v>
      </c>
      <c r="FG61" s="6" t="n">
        <f aca="false">FG60-FF46+FG46</f>
        <v>1840</v>
      </c>
      <c r="FH61" s="6" t="n">
        <f aca="false">FH60-FG46+FH46</f>
        <v>2313</v>
      </c>
      <c r="FI61" s="6" t="n">
        <f aca="false">FI60-FH46+FI46</f>
        <v>2501</v>
      </c>
      <c r="FJ61" s="6" t="n">
        <f aca="false">FJ60-FI46+FJ46</f>
        <v>2083</v>
      </c>
      <c r="FK61" s="6" t="n">
        <f aca="false">FK60-FJ46+FK46</f>
        <v>5508</v>
      </c>
      <c r="FL61" s="6" t="n">
        <f aca="false">FL60-FK46+FL46</f>
        <v>4665</v>
      </c>
      <c r="FM61" s="6" t="n">
        <f aca="false">FM60-FL46+FM46</f>
        <v>3322</v>
      </c>
      <c r="FN61" s="6" t="n">
        <f aca="false">FN60-FM46+FN46</f>
        <v>1905</v>
      </c>
      <c r="FO61" s="6" t="n">
        <f aca="false">FO60-FN46+FO46</f>
        <v>1155</v>
      </c>
      <c r="FP61" s="6" t="n">
        <f aca="false">FP60-FO46+FP46</f>
        <v>1342</v>
      </c>
      <c r="FQ61" s="6" t="n">
        <f aca="false">FQ60-FP46+FQ46</f>
        <v>2319</v>
      </c>
      <c r="FR61" s="6" t="n">
        <f aca="false">FR60-FQ46+FR46</f>
        <v>1641</v>
      </c>
      <c r="FS61" s="6" t="n">
        <f aca="false">FS60-FR46+FS46</f>
        <v>2466</v>
      </c>
      <c r="FT61" s="6" t="n">
        <f aca="false">FT60-FS46+FT46</f>
        <v>4330</v>
      </c>
      <c r="FU61" s="6" t="n">
        <f aca="false">FU60-FT46+FU46</f>
        <v>6482</v>
      </c>
      <c r="FV61" s="6" t="n">
        <f aca="false">FV60-FU46+FV46</f>
        <v>2984</v>
      </c>
      <c r="FW61" s="5" t="s">
        <v>25</v>
      </c>
      <c r="FX61" s="1"/>
      <c r="FY61" s="6" t="n">
        <f aca="false">FY60-FX46+FY46</f>
        <v>2429</v>
      </c>
      <c r="FZ61" s="6" t="n">
        <f aca="false">FZ60-FY46+FZ46</f>
        <v>2027</v>
      </c>
      <c r="GA61" s="6" t="e">
        <f aca="false">GA60-FZ46+GA46</f>
        <v>#VALUE!</v>
      </c>
      <c r="GB61" s="6" t="n">
        <f aca="false">GB60-GA46+GB46</f>
        <v>386</v>
      </c>
      <c r="GC61" s="6" t="n">
        <f aca="false">GC60-GB46+GC46</f>
        <v>552</v>
      </c>
      <c r="GD61" s="6" t="n">
        <f aca="false">GD60-GC46+GD46</f>
        <v>709</v>
      </c>
      <c r="GE61" s="6" t="n">
        <f aca="false">GE60-GD46+GE46</f>
        <v>593</v>
      </c>
      <c r="GF61" s="6" t="n">
        <f aca="false">GF60-GE46+GF46</f>
        <v>1445</v>
      </c>
      <c r="GG61" s="6" t="n">
        <f aca="false">GG60-GF46+GG46</f>
        <v>1189</v>
      </c>
      <c r="GH61" s="6" t="n">
        <f aca="false">GH60-GG46+GH46</f>
        <v>1055</v>
      </c>
      <c r="GI61" s="6" t="n">
        <f aca="false">GI60-GH46+GI46</f>
        <v>1286</v>
      </c>
      <c r="GJ61" s="6" t="n">
        <f aca="false">GJ60-GI46+GJ46</f>
        <v>3852</v>
      </c>
      <c r="GK61" s="6" t="n">
        <f aca="false">GK60-GJ46+GK46</f>
        <v>2167</v>
      </c>
      <c r="GL61" s="6" t="n">
        <f aca="false">FG61+DL61+CT61+BZ61+AU61+P61</f>
        <v>2916</v>
      </c>
      <c r="GM61" s="6" t="n">
        <f aca="false">GM60-GL46+GM46</f>
        <v>2983</v>
      </c>
      <c r="GN61" s="6" t="n">
        <f aca="false">FI61+DN61+CV61+CB61+AW61+R61+ED61</f>
        <v>3243</v>
      </c>
      <c r="GO61" s="6" t="n">
        <f aca="false">FJ61+DO61+CW61+CC61+AX61+S61+EE61</f>
        <v>2623</v>
      </c>
      <c r="GP61" s="6" t="n">
        <f aca="false">FK61+DP61+CX61+CD61+AY61+T61+EF61</f>
        <v>6439</v>
      </c>
      <c r="GQ61" s="6" t="n">
        <f aca="false">FL61+DQ61+CY61+CE61+AZ61+U61+EG61</f>
        <v>5259</v>
      </c>
      <c r="GR61" s="10" t="n">
        <f aca="false">FM61+DR61+CZ61+CF61+BA61+V61+EH61</f>
        <v>3882</v>
      </c>
      <c r="GS61" s="10" t="n">
        <f aca="false">FN61+DS61+DA61+CG61+BB61+W61+EI61</f>
        <v>2554</v>
      </c>
      <c r="GT61" s="10" t="n">
        <f aca="false">FO61+DT61+DB61+CH61+BC61+X61+EJ61</f>
        <v>1372</v>
      </c>
      <c r="GU61" s="10" t="n">
        <f aca="false">FP61+DU61+DC61+CI61+BD61+Y61+EK61</f>
        <v>1595</v>
      </c>
      <c r="GV61" s="6" t="n">
        <f aca="false">Z61+BE61+CJ61+DD61+DV61+EL61+FQ61</f>
        <v>2560</v>
      </c>
      <c r="GW61" s="6" t="n">
        <f aca="false">AA61+BF61+CK61+DE61+DW61+EM61+FR61</f>
        <v>1768</v>
      </c>
      <c r="GX61" s="6" t="n">
        <f aca="false">AB61+BG61+CL61+DF61+DX61+EN61+FS61</f>
        <v>2470</v>
      </c>
      <c r="GY61" s="6" t="n">
        <f aca="false">AC61+BH61+CM61+DG61+DY61+EO61+FT61</f>
        <v>5041</v>
      </c>
      <c r="GZ61" s="6" t="n">
        <f aca="false">AD61+BI61+CN61+DH61+DZ61+EP61+FU61</f>
        <v>6952</v>
      </c>
      <c r="HA61" s="6" t="n">
        <f aca="false">AE61+BJ61+CO61+DI61+EA61+EQ61+FV61</f>
        <v>3895</v>
      </c>
      <c r="HB61" s="9" t="n">
        <f aca="false">(GZ61-GZ60)/(GZ60+0.01)*100</f>
        <v>6.95383545563776</v>
      </c>
      <c r="HC61" s="9" t="n">
        <f aca="false">(GZ61-GY61)/(GY61+0.01)*100</f>
        <v>37.9090698094231</v>
      </c>
      <c r="HD61" s="5" t="s">
        <v>25</v>
      </c>
      <c r="HE61" s="6" t="n">
        <f aca="false">HE60+HE46</f>
        <v>64</v>
      </c>
      <c r="HF61" s="6" t="n">
        <f aca="false">HF60-HE46+HF46</f>
        <v>533</v>
      </c>
      <c r="HG61" s="6" t="n">
        <f aca="false">HG60-HF46+HG46</f>
        <v>168</v>
      </c>
      <c r="HH61" s="6" t="n">
        <f aca="false">HH60-HG46+HH46</f>
        <v>251</v>
      </c>
      <c r="HI61" s="6" t="n">
        <f aca="false">HI60-HH46+HI46</f>
        <v>21</v>
      </c>
      <c r="HJ61" s="6" t="n">
        <f aca="false">HJ60-HI46+HJ46</f>
        <v>249</v>
      </c>
      <c r="HK61" s="6" t="n">
        <f aca="false">HK60-HJ46+HK46</f>
        <v>288</v>
      </c>
      <c r="HL61" s="6" t="n">
        <f aca="false">HL60-HK46+HL46</f>
        <v>149</v>
      </c>
      <c r="HM61" s="6" t="n">
        <f aca="false">HM60-HL46+HM46</f>
        <v>316</v>
      </c>
      <c r="HN61" s="6" t="n">
        <f aca="false">HN60-HM46+HN46</f>
        <v>535</v>
      </c>
      <c r="HO61" s="6" t="n">
        <f aca="false">HO60-HN46+HO46</f>
        <v>567</v>
      </c>
      <c r="HP61" s="6" t="n">
        <f aca="false">HP60-HO46+HP46</f>
        <v>724</v>
      </c>
      <c r="HQ61" s="6" t="n">
        <f aca="false">HQ60-HP46+HQ46</f>
        <v>318</v>
      </c>
      <c r="HR61" s="6" t="n">
        <f aca="false">HR60-HQ46+HR46</f>
        <v>282</v>
      </c>
      <c r="HS61" s="6" t="n">
        <f aca="false">HS60-HR46+HS46</f>
        <v>214</v>
      </c>
      <c r="HT61" s="6" t="n">
        <f aca="false">HT60-HS46+HT46</f>
        <v>172</v>
      </c>
      <c r="HU61" s="6" t="n">
        <f aca="false">HU60-HT46+HU46</f>
        <v>30</v>
      </c>
      <c r="HV61" s="6" t="n">
        <f aca="false">HV60-HU46+HV46</f>
        <v>238</v>
      </c>
      <c r="HW61" s="6" t="n">
        <f aca="false">HW60-HV46+HW46</f>
        <v>150</v>
      </c>
      <c r="HX61" s="6" t="n">
        <f aca="false">HX60-HW46+HX46</f>
        <v>508</v>
      </c>
      <c r="HY61" s="6" t="n">
        <f aca="false">HY60-HX46+HY46</f>
        <v>681</v>
      </c>
      <c r="HZ61" s="6" t="n">
        <f aca="false">HZ60-HY46+HZ46</f>
        <v>196</v>
      </c>
      <c r="IA61" s="6" t="n">
        <f aca="false">IA60-HZ46+IA46</f>
        <v>348</v>
      </c>
      <c r="IB61" s="5" t="s">
        <v>25</v>
      </c>
      <c r="IC61" s="3" t="s">
        <v>31</v>
      </c>
      <c r="ID61" s="6" t="n">
        <f aca="false">ID60-IC46+ID46</f>
        <v>830</v>
      </c>
      <c r="IE61" s="6" t="n">
        <f aca="false">IE60-ID46+IE46</f>
        <v>462</v>
      </c>
      <c r="IF61" s="6" t="n">
        <f aca="false">IF60-IE46+IF46</f>
        <v>266</v>
      </c>
      <c r="IG61" s="6" t="n">
        <f aca="false">IG60-IF46+IG46</f>
        <v>718</v>
      </c>
      <c r="IH61" s="6" t="n">
        <f aca="false">IH60-IG46+IH46</f>
        <v>2609</v>
      </c>
      <c r="II61" s="6" t="n">
        <f aca="false">II60-IH46+II46</f>
        <v>755</v>
      </c>
      <c r="IJ61" s="6" t="n">
        <f aca="false">IJ60-II46+IJ46</f>
        <v>1691</v>
      </c>
      <c r="IK61" s="6" t="n">
        <f aca="false">IK60-IJ46+IK46</f>
        <v>1997</v>
      </c>
      <c r="IL61" s="6" t="n">
        <f aca="false">IL60-IK46+IL46</f>
        <v>1966</v>
      </c>
      <c r="IM61" s="6" t="n">
        <f aca="false">IM60-IL46+IM46</f>
        <v>1516</v>
      </c>
      <c r="IN61" s="6" t="n">
        <f aca="false">IN60-IM46+IN46</f>
        <v>4884</v>
      </c>
      <c r="IO61" s="6" t="n">
        <f aca="false">IO60-IN46+IO46</f>
        <v>4347</v>
      </c>
      <c r="IP61" s="6" t="n">
        <f aca="false">IP60-IO46+IP46</f>
        <v>3040</v>
      </c>
      <c r="IQ61" s="6" t="n">
        <f aca="false">IQ60-IP46+IQ46</f>
        <v>1691</v>
      </c>
      <c r="IR61" s="6" t="n">
        <f aca="false">IR60-IQ46+IR46</f>
        <v>983</v>
      </c>
      <c r="IS61" s="6" t="n">
        <f aca="false">IS60-IR46+IS46</f>
        <v>1312</v>
      </c>
      <c r="IT61" s="6" t="n">
        <f aca="false">IT60-IS46+IT46</f>
        <v>2081</v>
      </c>
      <c r="IU61" s="6" t="n">
        <f aca="false">IU60-IT46+IU46</f>
        <v>1491</v>
      </c>
      <c r="IV61" s="6" t="n">
        <f aca="false">IV60-IU46+IV46</f>
        <v>1958</v>
      </c>
      <c r="IW61" s="6" t="n">
        <f aca="false">IW60-IV46+IW46</f>
        <v>3649</v>
      </c>
      <c r="IX61" s="6" t="n">
        <f aca="false">IX60-IW46+IX46</f>
        <v>6286</v>
      </c>
      <c r="IY61" s="6" t="n">
        <f aca="false">IY60-IX46+IY46</f>
        <v>2636</v>
      </c>
      <c r="IZ61" s="5" t="s">
        <v>25</v>
      </c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</row>
    <row r="62" customFormat="false" ht="12.8" hidden="false" customHeight="false" outlineLevel="0" collapsed="false">
      <c r="A62" s="3" t="s">
        <v>26</v>
      </c>
      <c r="B62" s="1"/>
      <c r="C62" s="6" t="n">
        <f aca="false">C61-B47+C47</f>
        <v>1798</v>
      </c>
      <c r="D62" s="6" t="n">
        <f aca="false">D61-C47+D47</f>
        <v>1353</v>
      </c>
      <c r="E62" s="6" t="n">
        <f aca="false">E61-D47+E47</f>
        <v>616</v>
      </c>
      <c r="F62" s="6" t="n">
        <f aca="false">F61-E47+F47</f>
        <v>247</v>
      </c>
      <c r="G62" s="6" t="n">
        <f aca="false">G61-F47+G47</f>
        <v>235</v>
      </c>
      <c r="H62" s="6" t="n">
        <f aca="false">H61-G47+H47</f>
        <v>224</v>
      </c>
      <c r="I62" s="6" t="n">
        <f aca="false">I61-H47+I47</f>
        <v>290</v>
      </c>
      <c r="J62" s="6" t="n">
        <f aca="false">J61-I47+J47</f>
        <v>77</v>
      </c>
      <c r="K62" s="6" t="n">
        <f aca="false">K61-J47+K47</f>
        <v>165</v>
      </c>
      <c r="L62" s="6" t="n">
        <f aca="false">L61-K47+L47</f>
        <v>316</v>
      </c>
      <c r="M62" s="6" t="n">
        <f aca="false">M61-L47+M47</f>
        <v>230</v>
      </c>
      <c r="N62" s="6" t="n">
        <f aca="false">N61-M47+N47</f>
        <v>305</v>
      </c>
      <c r="O62" s="6" t="n">
        <f aca="false">O61-N47+O47</f>
        <v>209</v>
      </c>
      <c r="P62" s="6" t="n">
        <f aca="false">P61-O47+P47</f>
        <v>254</v>
      </c>
      <c r="Q62" s="6" t="n">
        <f aca="false">Q61-P47+Q47</f>
        <v>209</v>
      </c>
      <c r="R62" s="6" t="n">
        <f aca="false">R61-Q47+R47</f>
        <v>121</v>
      </c>
      <c r="S62" s="6" t="n">
        <f aca="false">S61-R47+S47</f>
        <v>268</v>
      </c>
      <c r="T62" s="6" t="n">
        <f aca="false">T61-S47+T47</f>
        <v>471</v>
      </c>
      <c r="U62" s="6" t="n">
        <f aca="false">U61-T47+U47</f>
        <v>297</v>
      </c>
      <c r="V62" s="6" t="n">
        <f aca="false">V61-U47+V47</f>
        <v>103</v>
      </c>
      <c r="W62" s="6" t="n">
        <f aca="false">W61-V47+W47</f>
        <v>43</v>
      </c>
      <c r="X62" s="6" t="n">
        <f aca="false">X61-W47+X47</f>
        <v>95</v>
      </c>
      <c r="Y62" s="6" t="n">
        <f aca="false">Y61-X47+Y47</f>
        <v>92</v>
      </c>
      <c r="Z62" s="6" t="n">
        <f aca="false">Z61-Y47+Z47</f>
        <v>38</v>
      </c>
      <c r="AA62" s="6" t="n">
        <f aca="false">AA61-Z47+AA47</f>
        <v>31</v>
      </c>
      <c r="AB62" s="6" t="n">
        <f aca="false">AB61-AA47+AB47</f>
        <v>4</v>
      </c>
      <c r="AC62" s="6" t="n">
        <f aca="false">AC61-AB47+AC47</f>
        <v>294</v>
      </c>
      <c r="AD62" s="6" t="n">
        <f aca="false">AD61-AC47+AD47</f>
        <v>204</v>
      </c>
      <c r="AE62" s="6" t="n">
        <f aca="false">AE61-AD47+AE47</f>
        <v>532</v>
      </c>
      <c r="AF62" s="5" t="s">
        <v>26</v>
      </c>
      <c r="AG62" s="1"/>
      <c r="AH62" s="6" t="n">
        <f aca="false">AH61-AG47+AH47</f>
        <v>375</v>
      </c>
      <c r="AI62" s="6" t="n">
        <f aca="false">AI61-AH47+AI47</f>
        <v>93</v>
      </c>
      <c r="AJ62" s="6" t="n">
        <f aca="false">AJ61-AI47+AJ47</f>
        <v>69</v>
      </c>
      <c r="AK62" s="6" t="n">
        <f aca="false">AK61-AJ47+AK47</f>
        <v>85</v>
      </c>
      <c r="AL62" s="6" t="n">
        <f aca="false">AL61-AK47+AL47</f>
        <v>65</v>
      </c>
      <c r="AM62" s="6" t="n">
        <f aca="false">AM61-AL47+AM47</f>
        <v>72</v>
      </c>
      <c r="AN62" s="6" t="n">
        <f aca="false">AN61-AM47+AN47</f>
        <v>198</v>
      </c>
      <c r="AO62" s="6" t="n">
        <f aca="false">AO61-AN47+AO47</f>
        <v>282</v>
      </c>
      <c r="AP62" s="6" t="n">
        <f aca="false">AP61-AO47+AP47</f>
        <v>383</v>
      </c>
      <c r="AQ62" s="6" t="n">
        <f aca="false">AQ61-AP47+AQ47</f>
        <v>116</v>
      </c>
      <c r="AR62" s="6" t="n">
        <f aca="false">AR61-AQ47+AR47</f>
        <v>152</v>
      </c>
      <c r="AS62" s="6" t="n">
        <f aca="false">AS61-AR47+AS47</f>
        <v>673</v>
      </c>
      <c r="AT62" s="6" t="n">
        <f aca="false">AT61-AS47+AT47</f>
        <v>885</v>
      </c>
      <c r="AU62" s="6" t="n">
        <f aca="false">AU61-AT47+AU47</f>
        <v>736</v>
      </c>
      <c r="AV62" s="6" t="n">
        <f aca="false">AV61-AU47+AV47</f>
        <v>768</v>
      </c>
      <c r="AW62" s="6" t="n">
        <f aca="false">AW61-AV47+AW47</f>
        <v>210</v>
      </c>
      <c r="AX62" s="6" t="n">
        <f aca="false">AX61-AW47+AX47</f>
        <v>374</v>
      </c>
      <c r="AY62" s="6" t="n">
        <f aca="false">AY61-AX47+AY47</f>
        <v>303</v>
      </c>
      <c r="AZ62" s="6" t="n">
        <f aca="false">AZ61-AY47+AZ47</f>
        <v>308</v>
      </c>
      <c r="BA62" s="6" t="n">
        <f aca="false">BA61-AZ47+BA47</f>
        <v>297</v>
      </c>
      <c r="BB62" s="6" t="n">
        <f aca="false">BB61-BA47+BB47</f>
        <v>344</v>
      </c>
      <c r="BC62" s="6" t="n">
        <f aca="false">BC61-BB47+BC47</f>
        <v>117</v>
      </c>
      <c r="BD62" s="6" t="n">
        <f aca="false">BD61-BC47+BD47</f>
        <v>195</v>
      </c>
      <c r="BE62" s="6" t="n">
        <f aca="false">BE61-BD47+BE47</f>
        <v>70</v>
      </c>
      <c r="BF62" s="6" t="n">
        <f aca="false">BF61-BE47+BF47</f>
        <v>40</v>
      </c>
      <c r="BG62" s="6" t="n">
        <f aca="false">BG61-BF47+BG47</f>
        <v>0</v>
      </c>
      <c r="BH62" s="6" t="n">
        <f aca="false">BH61-BG47+BH47</f>
        <v>457</v>
      </c>
      <c r="BI62" s="6" t="n">
        <f aca="false">BI61-BH47+BI47</f>
        <v>377</v>
      </c>
      <c r="BJ62" s="6" t="n">
        <f aca="false">BJ61-BI47+BJ47</f>
        <v>150</v>
      </c>
      <c r="BK62" s="5" t="s">
        <v>26</v>
      </c>
      <c r="BL62" s="1"/>
      <c r="BM62" s="6" t="n">
        <f aca="false">BM61-BL47+BM47</f>
        <v>161</v>
      </c>
      <c r="BN62" s="6" t="n">
        <f aca="false">BN61-BM47+BN47</f>
        <v>121</v>
      </c>
      <c r="BO62" s="6" t="n">
        <f aca="false">BO61-BN47+BO47</f>
        <v>79</v>
      </c>
      <c r="BP62" s="6" t="n">
        <f aca="false">BP61-BO47+BP47</f>
        <v>30</v>
      </c>
      <c r="BQ62" s="6" t="n">
        <f aca="false">BQ61-BP47+BQ47</f>
        <v>0</v>
      </c>
      <c r="BR62" s="6" t="n">
        <f aca="false">BR61-BQ47+BR47</f>
        <v>0</v>
      </c>
      <c r="BS62" s="6" t="n">
        <f aca="false">BS61-BR47+BS47</f>
        <v>1</v>
      </c>
      <c r="BT62" s="6" t="n">
        <f aca="false">BT61-BS47+BT47</f>
        <v>10</v>
      </c>
      <c r="BU62" s="6" t="n">
        <f aca="false">BU61-BT47+BU47</f>
        <v>0</v>
      </c>
      <c r="BV62" s="6" t="n">
        <f aca="false">BV61-BU47+BV47</f>
        <v>89</v>
      </c>
      <c r="BW62" s="6" t="n">
        <f aca="false">BW61-BV47+BW47</f>
        <v>177</v>
      </c>
      <c r="BX62" s="6" t="n">
        <f aca="false">BX61-BW47+BX47</f>
        <v>8</v>
      </c>
      <c r="BY62" s="6" t="n">
        <f aca="false">BY61-BX47+BY47</f>
        <v>10</v>
      </c>
      <c r="BZ62" s="6" t="n">
        <f aca="false">BZ61-BY47+BZ47</f>
        <v>100</v>
      </c>
      <c r="CA62" s="6" t="n">
        <f aca="false">CA61-BZ47+CA47</f>
        <v>21</v>
      </c>
      <c r="CB62" s="6" t="n">
        <f aca="false">CB61-CA47+CB47</f>
        <v>0</v>
      </c>
      <c r="CC62" s="6" t="n">
        <f aca="false">CC61-CB47+CC47</f>
        <v>24</v>
      </c>
      <c r="CD62" s="6" t="n">
        <f aca="false">CD61-CC47+CD47</f>
        <v>8</v>
      </c>
      <c r="CE62" s="6" t="n">
        <f aca="false">CE61-CD47+CE47</f>
        <v>0</v>
      </c>
      <c r="CF62" s="6" t="n">
        <f aca="false">CF61-CE47+CF47</f>
        <v>142</v>
      </c>
      <c r="CG62" s="6" t="n">
        <f aca="false">CG61-CF47+CG47</f>
        <v>149</v>
      </c>
      <c r="CH62" s="6" t="n">
        <f aca="false">CH61-CG47+CH47</f>
        <v>29</v>
      </c>
      <c r="CI62" s="6" t="n">
        <f aca="false">CI61-CH47+CI47</f>
        <v>4</v>
      </c>
      <c r="CJ62" s="6" t="n">
        <f aca="false">CJ61-CI47+CJ47</f>
        <v>48</v>
      </c>
      <c r="CK62" s="6" t="n">
        <f aca="false">CK61-CJ47+CK47</f>
        <v>0</v>
      </c>
      <c r="CL62" s="6" t="n">
        <f aca="false">CL61-CK47+CL47</f>
        <v>0</v>
      </c>
      <c r="CM62" s="6" t="n">
        <f aca="false">CM61-CL47+CM47</f>
        <v>40</v>
      </c>
      <c r="CN62" s="6" t="n">
        <f aca="false">CN61-CM47+CN47</f>
        <v>0</v>
      </c>
      <c r="CO62" s="6" t="n">
        <f aca="false">CO61-CN47+CO47</f>
        <v>0</v>
      </c>
      <c r="CP62" s="5" t="s">
        <v>26</v>
      </c>
      <c r="CQ62" s="1"/>
      <c r="CR62" s="1"/>
      <c r="CS62" s="6" t="n">
        <f aca="false">CS61-CR47+CS47</f>
        <v>4</v>
      </c>
      <c r="CT62" s="6" t="n">
        <f aca="false">CT61-CS47+CT47</f>
        <v>0</v>
      </c>
      <c r="CU62" s="6" t="n">
        <f aca="false">CU61-CT47+CU47</f>
        <v>0</v>
      </c>
      <c r="CV62" s="6" t="n">
        <f aca="false">CV61-CU47+CV47</f>
        <v>3</v>
      </c>
      <c r="CW62" s="6" t="n">
        <f aca="false">CW61-CV47+CW47</f>
        <v>42</v>
      </c>
      <c r="CX62" s="6" t="n">
        <f aca="false">CX61-CW47+CX47</f>
        <v>1</v>
      </c>
      <c r="CY62" s="6" t="n">
        <f aca="false">CY61-CX47+CY47</f>
        <v>13</v>
      </c>
      <c r="CZ62" s="6" t="n">
        <f aca="false">CZ61-CY47+CZ47</f>
        <v>7</v>
      </c>
      <c r="DA62" s="6" t="n">
        <f aca="false">DA61-CZ47+DA47</f>
        <v>2</v>
      </c>
      <c r="DB62" s="6" t="n">
        <f aca="false">DB61-DA47+DB47</f>
        <v>7</v>
      </c>
      <c r="DC62" s="6" t="n">
        <f aca="false">DC61-DB47+DC47</f>
        <v>0</v>
      </c>
      <c r="DD62" s="6" t="n">
        <f aca="false">DD61-DC47+DD47</f>
        <v>11</v>
      </c>
      <c r="DE62" s="6" t="n">
        <f aca="false">DE61-DD47+DE47</f>
        <v>4</v>
      </c>
      <c r="DF62" s="6" t="n">
        <f aca="false">DF61-DE47+DF47</f>
        <v>0</v>
      </c>
      <c r="DG62" s="6" t="n">
        <f aca="false">DG61-DF47+DG47</f>
        <v>0</v>
      </c>
      <c r="DH62" s="6" t="n">
        <f aca="false">DH61-DG47+DH47</f>
        <v>0</v>
      </c>
      <c r="DI62" s="6" t="n">
        <f aca="false">DI61-DH47+DI47</f>
        <v>0</v>
      </c>
      <c r="DJ62" s="5" t="s">
        <v>26</v>
      </c>
      <c r="DK62" s="1"/>
      <c r="DL62" s="6" t="n">
        <f aca="false">DL61-DK47+DL47</f>
        <v>0</v>
      </c>
      <c r="DM62" s="6" t="n">
        <f aca="false">DM61-DL47+DM47</f>
        <v>0</v>
      </c>
      <c r="DN62" s="6" t="n">
        <f aca="false">DN61-DM47+DN47</f>
        <v>8</v>
      </c>
      <c r="DO62" s="6" t="n">
        <f aca="false">DO61-DN47+DO47</f>
        <v>0</v>
      </c>
      <c r="DP62" s="6" t="n">
        <f aca="false">DP61-DO47+DP47</f>
        <v>0</v>
      </c>
      <c r="DQ62" s="6" t="n">
        <f aca="false">DQ61-DP47+DQ47</f>
        <v>8</v>
      </c>
      <c r="DR62" s="6" t="n">
        <f aca="false">DR61-DQ47+DR47</f>
        <v>10</v>
      </c>
      <c r="DS62" s="6" t="n">
        <f aca="false">DS61-DR47+DS47</f>
        <v>4</v>
      </c>
      <c r="DT62" s="6" t="n">
        <f aca="false">DT61-DS47+DT47</f>
        <v>0</v>
      </c>
      <c r="DU62" s="6" t="n">
        <f aca="false">DU61-DT47+DU47</f>
        <v>0</v>
      </c>
      <c r="DV62" s="6" t="n">
        <f aca="false">DV61-DU47+DV47</f>
        <v>0</v>
      </c>
      <c r="DW62" s="6" t="n">
        <f aca="false">DW61-DV47+DW47</f>
        <v>4</v>
      </c>
      <c r="DX62" s="6" t="n">
        <f aca="false">DX61-DW47+DX47</f>
        <v>0</v>
      </c>
      <c r="DY62" s="6" t="n">
        <f aca="false">DY61-DX47+DY47</f>
        <v>0</v>
      </c>
      <c r="DZ62" s="6" t="n">
        <f aca="false">DZ61-DY47+DZ47</f>
        <v>38</v>
      </c>
      <c r="EA62" s="6" t="n">
        <f aca="false">EA61-DZ47+EA47</f>
        <v>0</v>
      </c>
      <c r="EB62" s="5" t="s">
        <v>26</v>
      </c>
      <c r="EC62" s="6" t="n">
        <v>0</v>
      </c>
      <c r="ED62" s="6" t="n">
        <f aca="false">ED61-EC47+ED47</f>
        <v>42</v>
      </c>
      <c r="EE62" s="6" t="n">
        <f aca="false">EE61-ED47+EE47</f>
        <v>9</v>
      </c>
      <c r="EF62" s="6" t="n">
        <f aca="false">EF61-EE47+EF47</f>
        <v>8</v>
      </c>
      <c r="EG62" s="6" t="n">
        <f aca="false">EG61-EF47+EG47</f>
        <v>5</v>
      </c>
      <c r="EH62" s="6" t="n">
        <f aca="false">EH61-EG47+EH47</f>
        <v>7</v>
      </c>
      <c r="EI62" s="6" t="n">
        <f aca="false">EI61-EH47+EI47</f>
        <v>9</v>
      </c>
      <c r="EJ62" s="6" t="n">
        <f aca="false">EJ61-EI47+EJ47</f>
        <v>1</v>
      </c>
      <c r="EK62" s="6" t="n">
        <f aca="false">EK61-EJ47+EK47</f>
        <v>0</v>
      </c>
      <c r="EL62" s="6" t="n">
        <f aca="false">EL61-EK47+EL47</f>
        <v>52</v>
      </c>
      <c r="EM62" s="6" t="n">
        <f aca="false">EM61-EL47+EM47</f>
        <v>0</v>
      </c>
      <c r="EN62" s="6" t="n">
        <f aca="false">EN61-EM47+EN47</f>
        <v>0</v>
      </c>
      <c r="EO62" s="6" t="n">
        <f aca="false">EO61-EN47+EO47</f>
        <v>0</v>
      </c>
      <c r="EP62" s="6" t="n">
        <f aca="false">EP61-EO47+EP47</f>
        <v>0</v>
      </c>
      <c r="EQ62" s="6" t="n">
        <f aca="false">EQ61-EP47+EQ47</f>
        <v>0</v>
      </c>
      <c r="ER62" s="5" t="s">
        <v>26</v>
      </c>
      <c r="ES62" s="1"/>
      <c r="ET62" s="6" t="n">
        <f aca="false">ET61-ES47+ET47</f>
        <v>166</v>
      </c>
      <c r="EU62" s="6" t="n">
        <f aca="false">EU61-ET47+EU47</f>
        <v>298</v>
      </c>
      <c r="EV62" s="6" t="n">
        <f aca="false">EV61-EU47+EV47</f>
        <v>28</v>
      </c>
      <c r="EW62" s="6" t="n">
        <f aca="false">EW61-EV47+EW47</f>
        <v>0</v>
      </c>
      <c r="EX62" s="6" t="n">
        <f aca="false">EX61-EW47+EX47</f>
        <v>273</v>
      </c>
      <c r="EY62" s="6" t="n">
        <f aca="false">EY61-EX47+EY47</f>
        <v>403</v>
      </c>
      <c r="EZ62" s="6" t="n">
        <f aca="false">EZ61-EY47+EZ47</f>
        <v>98</v>
      </c>
      <c r="FA62" s="6" t="n">
        <f aca="false">FA61-EZ47+FA47</f>
        <v>1102</v>
      </c>
      <c r="FB62" s="6" t="n">
        <f aca="false">FB61-FA47+FB47</f>
        <v>637</v>
      </c>
      <c r="FC62" s="6" t="n">
        <f aca="false">FC61-FB47+FC47</f>
        <v>497</v>
      </c>
      <c r="FD62" s="6" t="n">
        <f aca="false">FD61-FC47+FD47</f>
        <v>795</v>
      </c>
      <c r="FE62" s="6" t="n">
        <f aca="false">FE61-FD47+FE47</f>
        <v>2807</v>
      </c>
      <c r="FF62" s="6" t="n">
        <f aca="false">FF61-FE47+FF47</f>
        <v>1098</v>
      </c>
      <c r="FG62" s="6" t="n">
        <f aca="false">FG61-FF47+FG47</f>
        <v>1940</v>
      </c>
      <c r="FH62" s="6" t="n">
        <f aca="false">FH61-FG47+FH47</f>
        <v>2235</v>
      </c>
      <c r="FI62" s="6" t="n">
        <f aca="false">FI61-FH47+FI47</f>
        <v>2730</v>
      </c>
      <c r="FJ62" s="6" t="n">
        <f aca="false">FJ61-FI47+FJ47</f>
        <v>1858</v>
      </c>
      <c r="FK62" s="6" t="n">
        <f aca="false">FK61-FJ47+FK47</f>
        <v>5767</v>
      </c>
      <c r="FL62" s="6" t="n">
        <f aca="false">FL61-FK47+FL47</f>
        <v>4433</v>
      </c>
      <c r="FM62" s="6" t="n">
        <f aca="false">FM61-FL47+FM47</f>
        <v>3701</v>
      </c>
      <c r="FN62" s="6" t="n">
        <f aca="false">FN61-FM47+FN47</f>
        <v>1409</v>
      </c>
      <c r="FO62" s="6" t="n">
        <f aca="false">FO61-FN47+FO47</f>
        <v>1172</v>
      </c>
      <c r="FP62" s="6" t="n">
        <f aca="false">FP61-FO47+FP47</f>
        <v>1465</v>
      </c>
      <c r="FQ62" s="6" t="n">
        <f aca="false">FQ61-FP47+FQ47</f>
        <v>2200</v>
      </c>
      <c r="FR62" s="6" t="n">
        <f aca="false">FR61-FQ47+FR47</f>
        <v>1730</v>
      </c>
      <c r="FS62" s="6" t="n">
        <f aca="false">FS61-FR47+FS47</f>
        <v>2472</v>
      </c>
      <c r="FT62" s="6" t="n">
        <f aca="false">FT61-FS47+FT47</f>
        <v>5215</v>
      </c>
      <c r="FU62" s="6" t="n">
        <f aca="false">FU61-FT47+FU47</f>
        <v>6245</v>
      </c>
      <c r="FV62" s="6" t="n">
        <f aca="false">FV61-FU47+FV47</f>
        <v>2220</v>
      </c>
      <c r="FW62" s="5" t="s">
        <v>26</v>
      </c>
      <c r="FX62" s="1"/>
      <c r="FY62" s="6" t="n">
        <f aca="false">FY61-FX47+FY47</f>
        <v>2500</v>
      </c>
      <c r="FZ62" s="6" t="n">
        <f aca="false">FZ61-FY47+FZ47</f>
        <v>1865</v>
      </c>
      <c r="GA62" s="6" t="e">
        <f aca="false">GA61-FZ47+GA47</f>
        <v>#VALUE!</v>
      </c>
      <c r="GB62" s="6" t="n">
        <f aca="false">GB61-GA47+GB47</f>
        <v>362</v>
      </c>
      <c r="GC62" s="6" t="n">
        <f aca="false">GC61-GB47+GC47</f>
        <v>573</v>
      </c>
      <c r="GD62" s="6" t="n">
        <f aca="false">GD61-GC47+GD47</f>
        <v>699</v>
      </c>
      <c r="GE62" s="6" t="n">
        <f aca="false">GE61-GD47+GE47</f>
        <v>587</v>
      </c>
      <c r="GF62" s="6" t="n">
        <f aca="false">GF61-GE47+GF47</f>
        <v>1471</v>
      </c>
      <c r="GG62" s="6" t="n">
        <f aca="false">GG61-GF47+GG47</f>
        <v>1185</v>
      </c>
      <c r="GH62" s="6" t="n">
        <f aca="false">GH61-GG47+GH47</f>
        <v>1018</v>
      </c>
      <c r="GI62" s="6" t="n">
        <f aca="false">GI61-GH47+GI47</f>
        <v>1354</v>
      </c>
      <c r="GJ62" s="6" t="n">
        <f aca="false">GJ61-GI47+GJ47</f>
        <v>3793</v>
      </c>
      <c r="GK62" s="6" t="n">
        <f aca="false">GK61-GJ47+GK47</f>
        <v>2206</v>
      </c>
      <c r="GL62" s="6" t="n">
        <f aca="false">FG62+DL62+CT62+BZ62+AU62+P62</f>
        <v>3030</v>
      </c>
      <c r="GM62" s="6" t="n">
        <f aca="false">GM61-GL47+GM47</f>
        <v>3258</v>
      </c>
      <c r="GN62" s="6" t="n">
        <f aca="false">FI62+DN62+CV62+CB62+AW62+R62+ED62</f>
        <v>3114</v>
      </c>
      <c r="GO62" s="6" t="n">
        <f aca="false">FJ62+DO62+CW62+CC62+AX62+S62+EE62</f>
        <v>2575</v>
      </c>
      <c r="GP62" s="6" t="n">
        <f aca="false">FK62+DP62+CX62+CD62+AY62+T62+EF62</f>
        <v>6558</v>
      </c>
      <c r="GQ62" s="6" t="n">
        <f aca="false">FL62+DQ62+CY62+CE62+AZ62+U62+EG62</f>
        <v>5064</v>
      </c>
      <c r="GR62" s="10" t="n">
        <f aca="false">FM62+DR62+CZ62+CF62+BA62+V62+EH62</f>
        <v>4267</v>
      </c>
      <c r="GS62" s="10" t="n">
        <f aca="false">FN62+DS62+DA62+CG62+BB62+W62+EI62</f>
        <v>1960</v>
      </c>
      <c r="GT62" s="10" t="n">
        <f aca="false">FO62+DT62+DB62+CH62+BC62+X62+EJ62</f>
        <v>1421</v>
      </c>
      <c r="GU62" s="10" t="n">
        <f aca="false">FP62+DU62+DC62+CI62+BD62+Y62+EK62</f>
        <v>1756</v>
      </c>
      <c r="GV62" s="6" t="n">
        <f aca="false">Z62+BE62+CJ62+DD62+DV62+EL62+FQ62</f>
        <v>2419</v>
      </c>
      <c r="GW62" s="6" t="n">
        <f aca="false">AA62+BF62+CK62+DE62+DW62+EM62+FR62</f>
        <v>1809</v>
      </c>
      <c r="GX62" s="6" t="n">
        <f aca="false">AB62+BG62+CL62+DF62+DX62+EN62+FS62</f>
        <v>2476</v>
      </c>
      <c r="GY62" s="6" t="n">
        <f aca="false">AC62+BH62+CM62+DG62+DY62+EO62+FT62</f>
        <v>6006</v>
      </c>
      <c r="GZ62" s="6" t="n">
        <f aca="false">AD62+BI62+CN62+DH62+DZ62+EP62+FU62</f>
        <v>6864</v>
      </c>
      <c r="HA62" s="6" t="n">
        <f aca="false">AE62+BJ62+CO62+DI62+EA62+EQ62+FV62</f>
        <v>2902</v>
      </c>
      <c r="HB62" s="9" t="n">
        <f aca="false">(GZ62-GZ61)/(GZ61+0.01)*100</f>
        <v>-1.26582096400897</v>
      </c>
      <c r="HC62" s="9" t="n">
        <f aca="false">(GZ62-GY62)/(GY62+0.01)*100</f>
        <v>14.2856905000158</v>
      </c>
      <c r="HD62" s="5" t="s">
        <v>26</v>
      </c>
      <c r="HE62" s="6" t="n">
        <f aca="false">HE61+HE47</f>
        <v>72</v>
      </c>
      <c r="HF62" s="6" t="n">
        <f aca="false">HF61-HE47+HF47</f>
        <v>525</v>
      </c>
      <c r="HG62" s="6" t="n">
        <f aca="false">HG61-HF47+HG47</f>
        <v>168</v>
      </c>
      <c r="HH62" s="6" t="n">
        <f aca="false">HH61-HG47+HH47</f>
        <v>255</v>
      </c>
      <c r="HI62" s="6" t="n">
        <f aca="false">HI61-HH47+HI47</f>
        <v>17</v>
      </c>
      <c r="HJ62" s="6" t="n">
        <f aca="false">HJ61-HI47+HJ47</f>
        <v>249</v>
      </c>
      <c r="HK62" s="6" t="n">
        <f aca="false">HK61-HJ47+HK47</f>
        <v>288</v>
      </c>
      <c r="HL62" s="6" t="n">
        <f aca="false">HL61-HK47+HL47</f>
        <v>149</v>
      </c>
      <c r="HM62" s="6" t="n">
        <f aca="false">HM61-HL47+HM47</f>
        <v>350</v>
      </c>
      <c r="HN62" s="6" t="n">
        <f aca="false">HN61-HM47+HN47</f>
        <v>708</v>
      </c>
      <c r="HO62" s="6" t="n">
        <f aca="false">HO61-HN47+HO47</f>
        <v>362</v>
      </c>
      <c r="HP62" s="6" t="n">
        <f aca="false">HP61-HO47+HP47</f>
        <v>737</v>
      </c>
      <c r="HQ62" s="6" t="n">
        <f aca="false">HQ61-HP47+HQ47</f>
        <v>303</v>
      </c>
      <c r="HR62" s="6" t="n">
        <f aca="false">HR61-HQ47+HR47</f>
        <v>294</v>
      </c>
      <c r="HS62" s="6" t="n">
        <f aca="false">HS61-HR47+HS47</f>
        <v>202</v>
      </c>
      <c r="HT62" s="6" t="n">
        <f aca="false">HT61-HS47+HT47</f>
        <v>172</v>
      </c>
      <c r="HU62" s="6" t="n">
        <f aca="false">HU61-HT47+HU47</f>
        <v>144</v>
      </c>
      <c r="HV62" s="6" t="n">
        <f aca="false">HV61-HU47+HV47</f>
        <v>124</v>
      </c>
      <c r="HW62" s="6" t="n">
        <f aca="false">HW61-HV47+HW47</f>
        <v>177</v>
      </c>
      <c r="HX62" s="6" t="n">
        <f aca="false">HX61-HW47+HX47</f>
        <v>481</v>
      </c>
      <c r="HY62" s="6" t="n">
        <f aca="false">HY61-HX47+HY47</f>
        <v>681</v>
      </c>
      <c r="HZ62" s="6" t="n">
        <f aca="false">HZ61-HY47+HZ47</f>
        <v>413</v>
      </c>
      <c r="IA62" s="6" t="n">
        <f aca="false">IA61-HZ47+IA47</f>
        <v>131</v>
      </c>
      <c r="IB62" s="5" t="s">
        <v>26</v>
      </c>
      <c r="IC62" s="3" t="s">
        <v>31</v>
      </c>
      <c r="ID62" s="6" t="n">
        <f aca="false">ID61-IC47+ID47</f>
        <v>839</v>
      </c>
      <c r="IE62" s="6" t="n">
        <f aca="false">IE61-ID47+IE47</f>
        <v>469</v>
      </c>
      <c r="IF62" s="6" t="n">
        <f aca="false">IF61-IE47+IF47</f>
        <v>242</v>
      </c>
      <c r="IG62" s="6" t="n">
        <f aca="false">IG61-IF47+IG47</f>
        <v>778</v>
      </c>
      <c r="IH62" s="6" t="n">
        <f aca="false">IH61-IG47+IH47</f>
        <v>2558</v>
      </c>
      <c r="II62" s="6" t="n">
        <f aca="false">II61-IH47+II47</f>
        <v>810</v>
      </c>
      <c r="IJ62" s="6" t="n">
        <f aca="false">IJ61-II47+IJ47</f>
        <v>1791</v>
      </c>
      <c r="IK62" s="6" t="n">
        <f aca="false">IK61-IJ47+IK47</f>
        <v>1885</v>
      </c>
      <c r="IL62" s="6" t="n">
        <f aca="false">IL61-IK47+IL47</f>
        <v>2022</v>
      </c>
      <c r="IM62" s="6" t="n">
        <f aca="false">IM61-IL47+IM47</f>
        <v>1496</v>
      </c>
      <c r="IN62" s="6" t="n">
        <f aca="false">IN61-IM47+IN47</f>
        <v>5130</v>
      </c>
      <c r="IO62" s="6" t="n">
        <f aca="false">IO61-IN47+IO47</f>
        <v>4130</v>
      </c>
      <c r="IP62" s="6" t="n">
        <f aca="false">IP61-IO47+IP47</f>
        <v>3407</v>
      </c>
      <c r="IQ62" s="6" t="n">
        <f aca="false">IQ61-IP47+IQ47</f>
        <v>1207</v>
      </c>
      <c r="IR62" s="6" t="n">
        <f aca="false">IR61-IQ47+IR47</f>
        <v>1000</v>
      </c>
      <c r="IS62" s="6" t="n">
        <f aca="false">IS61-IR47+IS47</f>
        <v>1321</v>
      </c>
      <c r="IT62" s="6" t="n">
        <f aca="false">IT61-IS47+IT47</f>
        <v>2076</v>
      </c>
      <c r="IU62" s="6" t="n">
        <f aca="false">IU61-IT47+IU47</f>
        <v>1553</v>
      </c>
      <c r="IV62" s="6" t="n">
        <f aca="false">IV61-IU47+IV47</f>
        <v>1991</v>
      </c>
      <c r="IW62" s="6" t="n">
        <f aca="false">IW61-IV47+IW47</f>
        <v>4534</v>
      </c>
      <c r="IX62" s="6" t="n">
        <f aca="false">IX61-IW47+IX47</f>
        <v>5832</v>
      </c>
      <c r="IY62" s="6" t="n">
        <f aca="false">IY61-IX47+IY47</f>
        <v>2089</v>
      </c>
      <c r="IZ62" s="5" t="s">
        <v>26</v>
      </c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</row>
    <row r="63" customFormat="false" ht="12.8" hidden="false" customHeight="false" outlineLevel="0" collapsed="false">
      <c r="A63" s="3" t="s">
        <v>27</v>
      </c>
      <c r="B63" s="1"/>
      <c r="C63" s="6" t="n">
        <f aca="false">C62-B48+C48</f>
        <v>1806</v>
      </c>
      <c r="D63" s="6" t="n">
        <f aca="false">D62-C48+D48</f>
        <v>1283</v>
      </c>
      <c r="E63" s="6" t="n">
        <f aca="false">E62-D48+E48</f>
        <v>611</v>
      </c>
      <c r="F63" s="6" t="n">
        <f aca="false">F62-E48+F48</f>
        <v>259</v>
      </c>
      <c r="G63" s="6" t="n">
        <f aca="false">G62-F48+G48</f>
        <v>256</v>
      </c>
      <c r="H63" s="6" t="n">
        <f aca="false">H62-G48+H48</f>
        <v>191</v>
      </c>
      <c r="I63" s="6" t="n">
        <f aca="false">I62-H48+I48</f>
        <v>284</v>
      </c>
      <c r="J63" s="6" t="n">
        <f aca="false">J62-I48+J48</f>
        <v>73</v>
      </c>
      <c r="K63" s="6" t="n">
        <f aca="false">K62-J48+K48</f>
        <v>185</v>
      </c>
      <c r="L63" s="6" t="n">
        <f aca="false">L62-K48+L48</f>
        <v>296</v>
      </c>
      <c r="M63" s="6" t="n">
        <f aca="false">M62-L48+M48</f>
        <v>230</v>
      </c>
      <c r="N63" s="6" t="n">
        <f aca="false">N62-M48+N48</f>
        <v>317</v>
      </c>
      <c r="O63" s="6" t="n">
        <f aca="false">O62-N48+O48</f>
        <v>209</v>
      </c>
      <c r="P63" s="6" t="n">
        <f aca="false">P62-O48+P48</f>
        <v>254</v>
      </c>
      <c r="Q63" s="6" t="n">
        <f aca="false">Q62-P48+Q48</f>
        <v>197</v>
      </c>
      <c r="R63" s="6" t="n">
        <f aca="false">R62-Q48+R48</f>
        <v>133</v>
      </c>
      <c r="S63" s="6" t="n">
        <f aca="false">S62-R48+S48</f>
        <v>445</v>
      </c>
      <c r="T63" s="6" t="n">
        <f aca="false">T62-S48+T48</f>
        <v>394</v>
      </c>
      <c r="U63" s="6" t="n">
        <f aca="false">U62-T48+U48</f>
        <v>199</v>
      </c>
      <c r="V63" s="6" t="n">
        <f aca="false">V62-U48+V48</f>
        <v>89</v>
      </c>
      <c r="W63" s="6" t="n">
        <f aca="false">W62-V48+W48</f>
        <v>95</v>
      </c>
      <c r="X63" s="6" t="n">
        <f aca="false">X62-W48+X48</f>
        <v>43</v>
      </c>
      <c r="Y63" s="6" t="n">
        <f aca="false">Y62-X48+Y48</f>
        <v>92</v>
      </c>
      <c r="Z63" s="6" t="n">
        <f aca="false">Z62-Y48+Z48</f>
        <v>38</v>
      </c>
      <c r="AA63" s="6" t="n">
        <f aca="false">AA62-Z48+AA48</f>
        <v>31</v>
      </c>
      <c r="AB63" s="6" t="n">
        <f aca="false">AB62-AA48+AB48</f>
        <v>28</v>
      </c>
      <c r="AC63" s="6" t="n">
        <f aca="false">AC62-AB48+AC48</f>
        <v>294</v>
      </c>
      <c r="AD63" s="6" t="n">
        <f aca="false">AD62-AC48+AD48</f>
        <v>180</v>
      </c>
      <c r="AE63" s="6" t="n">
        <f aca="false">AE62-AD48+AE48</f>
        <v>532</v>
      </c>
      <c r="AF63" s="5" t="s">
        <v>27</v>
      </c>
      <c r="AG63" s="1"/>
      <c r="AH63" s="6" t="n">
        <f aca="false">AH62-AG48+AH48</f>
        <v>363</v>
      </c>
      <c r="AI63" s="6" t="n">
        <f aca="false">AI62-AH48+AI48</f>
        <v>96</v>
      </c>
      <c r="AJ63" s="6" t="n">
        <f aca="false">AJ62-AI48+AJ48</f>
        <v>68</v>
      </c>
      <c r="AK63" s="6" t="n">
        <f aca="false">AK62-AJ48+AK48</f>
        <v>83</v>
      </c>
      <c r="AL63" s="6" t="n">
        <f aca="false">AL62-AK48+AL48</f>
        <v>69</v>
      </c>
      <c r="AM63" s="6" t="n">
        <f aca="false">AM62-AL48+AM48</f>
        <v>68</v>
      </c>
      <c r="AN63" s="6" t="n">
        <f aca="false">AN62-AM48+AN48</f>
        <v>195</v>
      </c>
      <c r="AO63" s="6" t="n">
        <f aca="false">AO62-AN48+AO48</f>
        <v>357</v>
      </c>
      <c r="AP63" s="6" t="n">
        <f aca="false">AP62-AO48+AP48</f>
        <v>330</v>
      </c>
      <c r="AQ63" s="6" t="n">
        <f aca="false">AQ62-AP48+AQ48</f>
        <v>98</v>
      </c>
      <c r="AR63" s="6" t="n">
        <f aca="false">AR62-AQ48+AR48</f>
        <v>442</v>
      </c>
      <c r="AS63" s="6" t="n">
        <f aca="false">AS62-AR48+AS48</f>
        <v>378</v>
      </c>
      <c r="AT63" s="6" t="n">
        <f aca="false">AT62-AS48+AT48</f>
        <v>883</v>
      </c>
      <c r="AU63" s="6" t="n">
        <f aca="false">AU62-AT48+AU48</f>
        <v>738</v>
      </c>
      <c r="AV63" s="6" t="n">
        <f aca="false">AV62-AU48+AV48</f>
        <v>941</v>
      </c>
      <c r="AW63" s="6" t="n">
        <f aca="false">AW62-AV48+AW48</f>
        <v>37</v>
      </c>
      <c r="AX63" s="6" t="n">
        <f aca="false">AX62-AW48+AX48</f>
        <v>383</v>
      </c>
      <c r="AY63" s="6" t="n">
        <f aca="false">AY62-AX48+AY48</f>
        <v>297</v>
      </c>
      <c r="AZ63" s="6" t="n">
        <f aca="false">AZ62-AY48+AZ48</f>
        <v>307</v>
      </c>
      <c r="BA63" s="6" t="n">
        <f aca="false">BA62-AZ48+BA48</f>
        <v>305</v>
      </c>
      <c r="BB63" s="6" t="n">
        <f aca="false">BB62-BA48+BB48</f>
        <v>332</v>
      </c>
      <c r="BC63" s="6" t="n">
        <f aca="false">BC62-BB48+BC48</f>
        <v>129</v>
      </c>
      <c r="BD63" s="6" t="n">
        <f aca="false">BD62-BC48+BD48</f>
        <v>195</v>
      </c>
      <c r="BE63" s="6" t="n">
        <f aca="false">BE62-BD48+BE48</f>
        <v>98</v>
      </c>
      <c r="BF63" s="6" t="n">
        <f aca="false">BF62-BE48+BF48</f>
        <v>0</v>
      </c>
      <c r="BG63" s="6" t="n">
        <f aca="false">BG62-BF48+BG48</f>
        <v>48</v>
      </c>
      <c r="BH63" s="6" t="n">
        <f aca="false">BH62-BG48+BH48</f>
        <v>505</v>
      </c>
      <c r="BI63" s="6" t="n">
        <f aca="false">BI62-BH48+BI48</f>
        <v>281</v>
      </c>
      <c r="BJ63" s="6" t="n">
        <f aca="false">BJ62-BI48+BJ48</f>
        <v>150</v>
      </c>
      <c r="BK63" s="5" t="s">
        <v>27</v>
      </c>
      <c r="BL63" s="1"/>
      <c r="BM63" s="6" t="n">
        <f aca="false">BM62-BL48+BM48</f>
        <v>153</v>
      </c>
      <c r="BN63" s="6" t="n">
        <f aca="false">BN62-BM48+BN48</f>
        <v>125</v>
      </c>
      <c r="BO63" s="6" t="n">
        <f aca="false">BO62-BN48+BO48</f>
        <v>75</v>
      </c>
      <c r="BP63" s="6" t="n">
        <f aca="false">BP62-BO48+BP48</f>
        <v>30</v>
      </c>
      <c r="BQ63" s="6" t="n">
        <f aca="false">BQ62-BP48+BQ48</f>
        <v>0</v>
      </c>
      <c r="BR63" s="6" t="n">
        <f aca="false">BR62-BQ48+BR48</f>
        <v>0</v>
      </c>
      <c r="BS63" s="6" t="n">
        <f aca="false">BS62-BR48+BS48</f>
        <v>9</v>
      </c>
      <c r="BT63" s="6" t="n">
        <f aca="false">BT62-BS48+BT48</f>
        <v>2</v>
      </c>
      <c r="BU63" s="6" t="n">
        <f aca="false">BU62-BT48+BU48</f>
        <v>0</v>
      </c>
      <c r="BV63" s="6" t="n">
        <f aca="false">BV62-BU48+BV48</f>
        <v>89</v>
      </c>
      <c r="BW63" s="6" t="n">
        <f aca="false">BW62-BV48+BW48</f>
        <v>181</v>
      </c>
      <c r="BX63" s="6" t="n">
        <f aca="false">BX62-BW48+BX48</f>
        <v>4</v>
      </c>
      <c r="BY63" s="6" t="n">
        <f aca="false">BY62-BX48+BY48</f>
        <v>66</v>
      </c>
      <c r="BZ63" s="6" t="n">
        <f aca="false">BZ62-BY48+BZ48</f>
        <v>61</v>
      </c>
      <c r="CA63" s="6" t="n">
        <f aca="false">CA62-BZ48+CA48</f>
        <v>4</v>
      </c>
      <c r="CB63" s="6" t="n">
        <f aca="false">CB62-CA48+CB48</f>
        <v>0</v>
      </c>
      <c r="CC63" s="6" t="n">
        <f aca="false">CC62-CB48+CC48</f>
        <v>25</v>
      </c>
      <c r="CD63" s="6" t="n">
        <f aca="false">CD62-CC48+CD48</f>
        <v>7</v>
      </c>
      <c r="CE63" s="6" t="n">
        <f aca="false">CE62-CD48+CE48</f>
        <v>20</v>
      </c>
      <c r="CF63" s="6" t="n">
        <f aca="false">CF62-CE48+CF48</f>
        <v>154</v>
      </c>
      <c r="CG63" s="6" t="n">
        <f aca="false">CG62-CF48+CG48</f>
        <v>117</v>
      </c>
      <c r="CH63" s="6" t="n">
        <f aca="false">CH62-CG48+CH48</f>
        <v>33</v>
      </c>
      <c r="CI63" s="6" t="n">
        <f aca="false">CI62-CH48+CI48</f>
        <v>48</v>
      </c>
      <c r="CJ63" s="6" t="n">
        <f aca="false">CJ62-CI48+CJ48</f>
        <v>0</v>
      </c>
      <c r="CK63" s="6" t="n">
        <f aca="false">CK62-CJ48+CK48</f>
        <v>0</v>
      </c>
      <c r="CL63" s="6" t="n">
        <f aca="false">CL62-CK48+CL48</f>
        <v>0</v>
      </c>
      <c r="CM63" s="6" t="n">
        <f aca="false">CM62-CL48+CM48</f>
        <v>40</v>
      </c>
      <c r="CN63" s="6" t="n">
        <f aca="false">CN62-CM48+CN48</f>
        <v>0</v>
      </c>
      <c r="CO63" s="6" t="n">
        <f aca="false">CO62-CN48+CO48</f>
        <v>0</v>
      </c>
      <c r="CP63" s="5" t="s">
        <v>27</v>
      </c>
      <c r="CQ63" s="1"/>
      <c r="CR63" s="1"/>
      <c r="CS63" s="6" t="n">
        <f aca="false">CS62-CR48+CS48</f>
        <v>4</v>
      </c>
      <c r="CT63" s="6" t="n">
        <f aca="false">CT62-CS48+CT48</f>
        <v>0</v>
      </c>
      <c r="CU63" s="6" t="n">
        <f aca="false">CU62-CT48+CU48</f>
        <v>1</v>
      </c>
      <c r="CV63" s="6" t="n">
        <f aca="false">CV62-CU48+CV48</f>
        <v>9</v>
      </c>
      <c r="CW63" s="6" t="n">
        <f aca="false">CW62-CV48+CW48</f>
        <v>35</v>
      </c>
      <c r="CX63" s="6" t="n">
        <f aca="false">CX62-CW48+CX48</f>
        <v>1</v>
      </c>
      <c r="CY63" s="6" t="n">
        <f aca="false">CY62-CX48+CY48</f>
        <v>13</v>
      </c>
      <c r="CZ63" s="6" t="n">
        <f aca="false">CZ62-CY48+CZ48</f>
        <v>7</v>
      </c>
      <c r="DA63" s="6" t="n">
        <f aca="false">DA62-CZ48+DA48</f>
        <v>2</v>
      </c>
      <c r="DB63" s="6" t="n">
        <f aca="false">DB62-DA48+DB48</f>
        <v>7</v>
      </c>
      <c r="DC63" s="6" t="n">
        <f aca="false">DC62-DB48+DC48</f>
        <v>0</v>
      </c>
      <c r="DD63" s="6" t="n">
        <f aca="false">DD62-DC48+DD48</f>
        <v>11</v>
      </c>
      <c r="DE63" s="6" t="n">
        <f aca="false">DE62-DD48+DE48</f>
        <v>4</v>
      </c>
      <c r="DF63" s="6" t="n">
        <f aca="false">DF62-DE48+DF48</f>
        <v>0</v>
      </c>
      <c r="DG63" s="6" t="n">
        <f aca="false">DG62-DF48+DG48</f>
        <v>0</v>
      </c>
      <c r="DH63" s="6" t="n">
        <f aca="false">DH62-DG48+DH48</f>
        <v>0</v>
      </c>
      <c r="DI63" s="6" t="n">
        <f aca="false">DI62-DH48+DI48</f>
        <v>0</v>
      </c>
      <c r="DJ63" s="5" t="s">
        <v>27</v>
      </c>
      <c r="DK63" s="1"/>
      <c r="DL63" s="6" t="n">
        <f aca="false">DL62-DK48+DL48</f>
        <v>0</v>
      </c>
      <c r="DM63" s="6" t="n">
        <f aca="false">DM62-DL48+DM48</f>
        <v>4</v>
      </c>
      <c r="DN63" s="6" t="n">
        <f aca="false">DN62-DM48+DN48</f>
        <v>4</v>
      </c>
      <c r="DO63" s="6" t="n">
        <f aca="false">DO62-DN48+DO48</f>
        <v>0</v>
      </c>
      <c r="DP63" s="6" t="n">
        <f aca="false">DP62-DO48+DP48</f>
        <v>0</v>
      </c>
      <c r="DQ63" s="6" t="n">
        <f aca="false">DQ62-DP48+DQ48</f>
        <v>8</v>
      </c>
      <c r="DR63" s="6" t="n">
        <f aca="false">DR62-DQ48+DR48</f>
        <v>10</v>
      </c>
      <c r="DS63" s="6" t="n">
        <f aca="false">DS62-DR48+DS48</f>
        <v>4</v>
      </c>
      <c r="DT63" s="6" t="n">
        <f aca="false">DT62-DS48+DT48</f>
        <v>0</v>
      </c>
      <c r="DU63" s="6" t="n">
        <f aca="false">DU62-DT48+DU48</f>
        <v>0</v>
      </c>
      <c r="DV63" s="6" t="n">
        <f aca="false">DV62-DU48+DV48</f>
        <v>0</v>
      </c>
      <c r="DW63" s="6" t="n">
        <f aca="false">DW62-DV48+DW48</f>
        <v>4</v>
      </c>
      <c r="DX63" s="6" t="n">
        <f aca="false">DX62-DW48+DX48</f>
        <v>0</v>
      </c>
      <c r="DY63" s="6" t="n">
        <f aca="false">DY62-DX48+DY48</f>
        <v>0</v>
      </c>
      <c r="DZ63" s="6" t="n">
        <f aca="false">DZ62-DY48+DZ48</f>
        <v>38</v>
      </c>
      <c r="EA63" s="6" t="n">
        <f aca="false">EA62-DZ48+EA48</f>
        <v>0</v>
      </c>
      <c r="EB63" s="5" t="s">
        <v>27</v>
      </c>
      <c r="EC63" s="6" t="n">
        <v>0</v>
      </c>
      <c r="ED63" s="6" t="n">
        <f aca="false">ED62-EC48+ED48</f>
        <v>26</v>
      </c>
      <c r="EE63" s="6" t="n">
        <f aca="false">EE62-ED48+EE48</f>
        <v>9</v>
      </c>
      <c r="EF63" s="6" t="n">
        <f aca="false">EF62-EE48+EF48</f>
        <v>8</v>
      </c>
      <c r="EG63" s="6" t="n">
        <f aca="false">EG62-EF48+EG48</f>
        <v>5</v>
      </c>
      <c r="EH63" s="6" t="n">
        <f aca="false">EH62-EG48+EH48</f>
        <v>13</v>
      </c>
      <c r="EI63" s="6" t="n">
        <f aca="false">EI62-EH48+EI48</f>
        <v>3</v>
      </c>
      <c r="EJ63" s="6" t="n">
        <f aca="false">EJ62-EI48+EJ48</f>
        <v>1</v>
      </c>
      <c r="EK63" s="6" t="n">
        <f aca="false">EK62-EJ48+EK48</f>
        <v>0</v>
      </c>
      <c r="EL63" s="6" t="n">
        <f aca="false">EL62-EK48+EL48</f>
        <v>52</v>
      </c>
      <c r="EM63" s="6" t="n">
        <f aca="false">EM62-EL48+EM48</f>
        <v>0</v>
      </c>
      <c r="EN63" s="6" t="n">
        <f aca="false">EN62-EM48+EN48</f>
        <v>0</v>
      </c>
      <c r="EO63" s="6" t="n">
        <f aca="false">EO62-EN48+EO48</f>
        <v>0</v>
      </c>
      <c r="EP63" s="6" t="n">
        <f aca="false">EP62-EO48+EP48</f>
        <v>0</v>
      </c>
      <c r="EQ63" s="6" t="n">
        <f aca="false">EQ62-EP48+EQ48</f>
        <v>0</v>
      </c>
      <c r="ER63" s="5" t="s">
        <v>27</v>
      </c>
      <c r="ES63" s="1"/>
      <c r="ET63" s="6" t="n">
        <f aca="false">ET62-ES48+ET48</f>
        <v>208</v>
      </c>
      <c r="EU63" s="6" t="n">
        <f aca="false">EU62-ET48+EU48</f>
        <v>222</v>
      </c>
      <c r="EV63" s="6" t="n">
        <f aca="false">EV62-EU48+EV48</f>
        <v>20</v>
      </c>
      <c r="EW63" s="6" t="n">
        <f aca="false">EW62-EV48+EW48</f>
        <v>20</v>
      </c>
      <c r="EX63" s="6" t="n">
        <f aca="false">EX62-EW48+EX48</f>
        <v>253</v>
      </c>
      <c r="EY63" s="6" t="n">
        <f aca="false">EY62-EX48+EY48</f>
        <v>403</v>
      </c>
      <c r="EZ63" s="6" t="n">
        <f aca="false">EZ62-EY48+EZ48</f>
        <v>173</v>
      </c>
      <c r="FA63" s="6" t="n">
        <f aca="false">FA62-EZ48+FA48</f>
        <v>1059</v>
      </c>
      <c r="FB63" s="6" t="n">
        <f aca="false">FB62-FA48+FB48</f>
        <v>610</v>
      </c>
      <c r="FC63" s="6" t="n">
        <f aca="false">FC62-FB48+FC48</f>
        <v>496</v>
      </c>
      <c r="FD63" s="6" t="n">
        <f aca="false">FD62-FC48+FD48</f>
        <v>889</v>
      </c>
      <c r="FE63" s="6" t="n">
        <f aca="false">FE62-FD48+FE48</f>
        <v>2730</v>
      </c>
      <c r="FF63" s="6" t="n">
        <f aca="false">FF62-FE48+FF48</f>
        <v>1238</v>
      </c>
      <c r="FG63" s="6" t="n">
        <f aca="false">FG62-FF48+FG48</f>
        <v>1892</v>
      </c>
      <c r="FH63" s="6" t="n">
        <f aca="false">FH62-FG48+FH48</f>
        <v>2243</v>
      </c>
      <c r="FI63" s="6" t="n">
        <f aca="false">FI62-FH48+FI48</f>
        <v>2712</v>
      </c>
      <c r="FJ63" s="6" t="n">
        <f aca="false">FJ62-FI48+FJ48</f>
        <v>2071</v>
      </c>
      <c r="FK63" s="6" t="n">
        <f aca="false">FK62-FJ48+FK48</f>
        <v>5814</v>
      </c>
      <c r="FL63" s="6" t="n">
        <f aca="false">FL62-FK48+FL48</f>
        <v>4567</v>
      </c>
      <c r="FM63" s="6" t="n">
        <f aca="false">FM62-FL48+FM48</f>
        <v>3247</v>
      </c>
      <c r="FN63" s="6" t="n">
        <f aca="false">FN62-FM48+FN48</f>
        <v>1515</v>
      </c>
      <c r="FO63" s="6" t="n">
        <f aca="false">FO62-FN48+FO48</f>
        <v>1030</v>
      </c>
      <c r="FP63" s="6" t="n">
        <f aca="false">FP62-FO48+FP48</f>
        <v>1612</v>
      </c>
      <c r="FQ63" s="6" t="n">
        <f aca="false">FQ62-FP48+FQ48</f>
        <v>2195</v>
      </c>
      <c r="FR63" s="6" t="n">
        <f aca="false">FR62-FQ48+FR48</f>
        <v>1615</v>
      </c>
      <c r="FS63" s="6" t="n">
        <f aca="false">FS62-FR48+FS48</f>
        <v>2440</v>
      </c>
      <c r="FT63" s="6" t="n">
        <f aca="false">FT62-FS48+FT48</f>
        <v>5369</v>
      </c>
      <c r="FU63" s="6" t="n">
        <f aca="false">FU62-FT48+FU48</f>
        <v>6525</v>
      </c>
      <c r="FV63" s="6" t="n">
        <f aca="false">FV62-FU48+FV48</f>
        <v>1784</v>
      </c>
      <c r="FW63" s="5" t="s">
        <v>27</v>
      </c>
      <c r="FX63" s="1"/>
      <c r="FY63" s="6" t="n">
        <f aca="false">FY62-FX48+FY48</f>
        <v>2530</v>
      </c>
      <c r="FZ63" s="6" t="n">
        <f aca="false">FZ62-FY48+FZ48</f>
        <v>1726</v>
      </c>
      <c r="GA63" s="6" t="e">
        <f aca="false">GA62-FZ48+GA48</f>
        <v>#VALUE!</v>
      </c>
      <c r="GB63" s="6" t="n">
        <f aca="false">GB62-GA48+GB48</f>
        <v>392</v>
      </c>
      <c r="GC63" s="6" t="n">
        <f aca="false">GC62-GB48+GC48</f>
        <v>578</v>
      </c>
      <c r="GD63" s="6" t="n">
        <f aca="false">GD62-GC48+GD48</f>
        <v>662</v>
      </c>
      <c r="GE63" s="6" t="n">
        <f aca="false">GE62-GD48+GE48</f>
        <v>661</v>
      </c>
      <c r="GF63" s="6" t="n">
        <f aca="false">GF62-GE48+GF48</f>
        <v>1491</v>
      </c>
      <c r="GG63" s="6" t="n">
        <f aca="false">GG62-GF48+GG48</f>
        <v>1125</v>
      </c>
      <c r="GH63" s="6" t="n">
        <f aca="false">GH62-GG48+GH48</f>
        <v>979</v>
      </c>
      <c r="GI63" s="6" t="n">
        <f aca="false">GI62-GH48+GI48</f>
        <v>1742</v>
      </c>
      <c r="GJ63" s="6" t="n">
        <f aca="false">GJ62-GI48+GJ48</f>
        <v>3429</v>
      </c>
      <c r="GK63" s="6" t="n">
        <f aca="false">GK62-GJ48+GK48</f>
        <v>2400</v>
      </c>
      <c r="GL63" s="6" t="n">
        <f aca="false">FG63+DL63+CT63+BZ63+AU63+P63</f>
        <v>2945</v>
      </c>
      <c r="GM63" s="6" t="n">
        <f aca="false">GM62-GL48+GM48</f>
        <v>3431</v>
      </c>
      <c r="GN63" s="6" t="n">
        <f aca="false">FI63+DN63+CV63+CB63+AW63+R63+ED63</f>
        <v>2921</v>
      </c>
      <c r="GO63" s="6" t="n">
        <f aca="false">FJ63+DO63+CW63+CC63+AX63+S63+EE63</f>
        <v>2968</v>
      </c>
      <c r="GP63" s="6" t="n">
        <f aca="false">FK63+DP63+CX63+CD63+AY63+T63+EF63</f>
        <v>6521</v>
      </c>
      <c r="GQ63" s="6" t="n">
        <f aca="false">FL63+DQ63+CY63+CE63+AZ63+U63+EG63</f>
        <v>5119</v>
      </c>
      <c r="GR63" s="10" t="n">
        <f aca="false">FM63+DR63+CZ63+CF63+BA63+V63+EH63</f>
        <v>3825</v>
      </c>
      <c r="GS63" s="10" t="n">
        <f aca="false">FN63+DS63+DA63+CG63+BB63+W63+EI63</f>
        <v>2068</v>
      </c>
      <c r="GT63" s="10" t="n">
        <f aca="false">FO63+DT63+DB63+CH63+BC63+X63+EJ63</f>
        <v>1243</v>
      </c>
      <c r="GU63" s="10" t="n">
        <f aca="false">FP63+DU63+DC63+CI63+BD63+Y63+EK63</f>
        <v>1947</v>
      </c>
      <c r="GV63" s="6" t="n">
        <f aca="false">Z63+BE63+CJ63+DD63+DV63+EL63+FQ63</f>
        <v>2394</v>
      </c>
      <c r="GW63" s="6" t="n">
        <f aca="false">AA63+BF63+CK63+DE63+DW63+EM63+FR63</f>
        <v>1654</v>
      </c>
      <c r="GX63" s="6" t="n">
        <f aca="false">AB63+BG63+CL63+DF63+DX63+EN63+FS63</f>
        <v>2516</v>
      </c>
      <c r="GY63" s="6" t="n">
        <f aca="false">AC63+BH63+CM63+DG63+DY63+EO63+FT63</f>
        <v>6208</v>
      </c>
      <c r="GZ63" s="6" t="n">
        <f aca="false">AD63+BI63+CN63+DH63+DZ63+EP63+FU63</f>
        <v>7024</v>
      </c>
      <c r="HA63" s="6" t="n">
        <f aca="false">AE63+BJ63+CO63+DI63+EA63+EQ63+FV63</f>
        <v>2466</v>
      </c>
      <c r="HB63" s="9" t="n">
        <f aca="false">(GZ63-GZ62)/(GZ62+0.01)*100</f>
        <v>2.33099893502486</v>
      </c>
      <c r="HC63" s="9" t="n">
        <f aca="false">(GZ63-GY63)/(GY63+0.01)*100</f>
        <v>13.1443087237295</v>
      </c>
      <c r="HD63" s="5" t="s">
        <v>27</v>
      </c>
      <c r="HE63" s="6" t="n">
        <f aca="false">HE62+HE48</f>
        <v>147</v>
      </c>
      <c r="HF63" s="6" t="n">
        <f aca="false">HF62-HE48+HF48</f>
        <v>450</v>
      </c>
      <c r="HG63" s="6" t="n">
        <f aca="false">HG62-HF48+HG48</f>
        <v>168</v>
      </c>
      <c r="HH63" s="6" t="n">
        <f aca="false">HH62-HG48+HH48</f>
        <v>255</v>
      </c>
      <c r="HI63" s="6" t="n">
        <f aca="false">HI62-HH48+HI48</f>
        <v>91</v>
      </c>
      <c r="HJ63" s="6" t="n">
        <f aca="false">HJ62-HI48+HJ48</f>
        <v>194</v>
      </c>
      <c r="HK63" s="6" t="n">
        <f aca="false">HK62-HJ48+HK48</f>
        <v>271</v>
      </c>
      <c r="HL63" s="6" t="n">
        <f aca="false">HL62-HK48+HL48</f>
        <v>147</v>
      </c>
      <c r="HM63" s="6" t="n">
        <f aca="false">HM62-HL48+HM48</f>
        <v>398</v>
      </c>
      <c r="HN63" s="6" t="n">
        <f aca="false">HN62-HM48+HN48</f>
        <v>660</v>
      </c>
      <c r="HO63" s="6" t="n">
        <f aca="false">HO62-HN48+HO48</f>
        <v>502</v>
      </c>
      <c r="HP63" s="6" t="n">
        <f aca="false">HP62-HO48+HP48</f>
        <v>601</v>
      </c>
      <c r="HQ63" s="6" t="n">
        <f aca="false">HQ62-HP48+HQ48</f>
        <v>353</v>
      </c>
      <c r="HR63" s="6" t="n">
        <f aca="false">HR62-HQ48+HR48</f>
        <v>242</v>
      </c>
      <c r="HS63" s="6" t="n">
        <f aca="false">HS62-HR48+HS48</f>
        <v>253</v>
      </c>
      <c r="HT63" s="6" t="n">
        <f aca="false">HT62-HS48+HT48</f>
        <v>119</v>
      </c>
      <c r="HU63" s="6" t="n">
        <f aca="false">HU62-HT48+HU48</f>
        <v>144</v>
      </c>
      <c r="HV63" s="6" t="n">
        <f aca="false">HV62-HU48+HV48</f>
        <v>124</v>
      </c>
      <c r="HW63" s="6" t="n">
        <f aca="false">HW62-HV48+HW48</f>
        <v>177</v>
      </c>
      <c r="HX63" s="6" t="n">
        <f aca="false">HX62-HW48+HX48</f>
        <v>481</v>
      </c>
      <c r="HY63" s="6" t="n">
        <f aca="false">HY62-HX48+HY48</f>
        <v>722</v>
      </c>
      <c r="HZ63" s="6" t="n">
        <f aca="false">HZ62-HY48+HZ48</f>
        <v>372</v>
      </c>
      <c r="IA63" s="6" t="n">
        <f aca="false">IA62-HZ48+IA48</f>
        <v>131</v>
      </c>
      <c r="IB63" s="5" t="s">
        <v>27</v>
      </c>
      <c r="IC63" s="3" t="s">
        <v>31</v>
      </c>
      <c r="ID63" s="6" t="n">
        <f aca="false">ID62-IC48+ID48</f>
        <v>796</v>
      </c>
      <c r="IE63" s="6" t="n">
        <f aca="false">IE62-ID48+IE48</f>
        <v>442</v>
      </c>
      <c r="IF63" s="6" t="n">
        <f aca="false">IF62-IE48+IF48</f>
        <v>241</v>
      </c>
      <c r="IG63" s="6" t="n">
        <f aca="false">IG62-IF48+IG48</f>
        <v>798</v>
      </c>
      <c r="IH63" s="6" t="n">
        <f aca="false">IH62-IG48+IH48</f>
        <v>2536</v>
      </c>
      <c r="II63" s="6" t="n">
        <f aca="false">II62-IH48+II48</f>
        <v>967</v>
      </c>
      <c r="IJ63" s="6" t="n">
        <f aca="false">IJ62-II48+IJ48</f>
        <v>1745</v>
      </c>
      <c r="IK63" s="6" t="n">
        <f aca="false">IK62-IJ48+IK48</f>
        <v>1845</v>
      </c>
      <c r="IL63" s="6" t="n">
        <f aca="false">IL62-IK48+IL48</f>
        <v>2052</v>
      </c>
      <c r="IM63" s="6" t="n">
        <f aca="false">IM62-IL48+IM48</f>
        <v>1569</v>
      </c>
      <c r="IN63" s="6" t="n">
        <f aca="false">IN62-IM48+IN48</f>
        <v>5313</v>
      </c>
      <c r="IO63" s="6" t="n">
        <f aca="false">IO62-IN48+IO48</f>
        <v>4214</v>
      </c>
      <c r="IP63" s="6" t="n">
        <f aca="false">IP62-IO48+IP48</f>
        <v>3005</v>
      </c>
      <c r="IQ63" s="6" t="n">
        <f aca="false">IQ62-IP48+IQ48</f>
        <v>1262</v>
      </c>
      <c r="IR63" s="6" t="n">
        <f aca="false">IR62-IQ48+IR48</f>
        <v>911</v>
      </c>
      <c r="IS63" s="6" t="n">
        <f aca="false">IS62-IR48+IS48</f>
        <v>1468</v>
      </c>
      <c r="IT63" s="6" t="n">
        <f aca="false">IT62-IS48+IT48</f>
        <v>2071</v>
      </c>
      <c r="IU63" s="6" t="n">
        <f aca="false">IU62-IT48+IU48</f>
        <v>1438</v>
      </c>
      <c r="IV63" s="6" t="n">
        <f aca="false">IV62-IU48+IV48</f>
        <v>1959</v>
      </c>
      <c r="IW63" s="6" t="n">
        <f aca="false">IW62-IV48+IW48</f>
        <v>4647</v>
      </c>
      <c r="IX63" s="6" t="n">
        <f aca="false">IX62-IW48+IX48</f>
        <v>6153</v>
      </c>
      <c r="IY63" s="6" t="n">
        <f aca="false">IY62-IX48+IY48</f>
        <v>1653</v>
      </c>
      <c r="IZ63" s="5" t="s">
        <v>27</v>
      </c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</row>
    <row r="64" customFormat="false" ht="12.8" hidden="false" customHeight="false" outlineLevel="0" collapsed="false">
      <c r="A64" s="3" t="s">
        <v>28</v>
      </c>
      <c r="B64" s="1"/>
      <c r="C64" s="6" t="n">
        <f aca="false">C63-B49+C49</f>
        <v>1839</v>
      </c>
      <c r="D64" s="6" t="n">
        <f aca="false">D63-C49+D49</f>
        <v>1287</v>
      </c>
      <c r="E64" s="6" t="n">
        <f aca="false">E63-D49+E49</f>
        <v>431</v>
      </c>
      <c r="F64" s="6" t="n">
        <f aca="false">F63-E49+F49</f>
        <v>243</v>
      </c>
      <c r="G64" s="6" t="n">
        <f aca="false">G63-F49+G49</f>
        <v>298</v>
      </c>
      <c r="H64" s="6" t="n">
        <f aca="false">H63-G49+H49</f>
        <v>152</v>
      </c>
      <c r="I64" s="6" t="n">
        <f aca="false">I63-H49+I49</f>
        <v>284</v>
      </c>
      <c r="J64" s="6" t="n">
        <f aca="false">J63-I49+J49</f>
        <v>70</v>
      </c>
      <c r="K64" s="6" t="n">
        <f aca="false">K63-J49+K49</f>
        <v>185</v>
      </c>
      <c r="L64" s="6" t="n">
        <f aca="false">L63-K49+L49</f>
        <v>296</v>
      </c>
      <c r="M64" s="6" t="n">
        <f aca="false">M63-L49+M49</f>
        <v>240</v>
      </c>
      <c r="N64" s="6" t="n">
        <f aca="false">N63-M49+N49</f>
        <v>401</v>
      </c>
      <c r="O64" s="6" t="n">
        <f aca="false">O63-N49+O49</f>
        <v>118</v>
      </c>
      <c r="P64" s="6" t="n">
        <f aca="false">P63-O49+P49</f>
        <v>251</v>
      </c>
      <c r="Q64" s="6" t="n">
        <f aca="false">Q63-P49+Q49</f>
        <v>226</v>
      </c>
      <c r="R64" s="6" t="n">
        <f aca="false">R63-Q49+R49</f>
        <v>107</v>
      </c>
      <c r="S64" s="6" t="n">
        <f aca="false">S63-R49+S49</f>
        <v>600</v>
      </c>
      <c r="T64" s="6" t="n">
        <f aca="false">T63-S49+T49</f>
        <v>236</v>
      </c>
      <c r="U64" s="6" t="n">
        <f aca="false">U63-T49+U49</f>
        <v>204</v>
      </c>
      <c r="V64" s="6" t="n">
        <f aca="false">V63-U49+V49</f>
        <v>100</v>
      </c>
      <c r="W64" s="6" t="n">
        <f aca="false">W63-V49+W49</f>
        <v>80</v>
      </c>
      <c r="X64" s="6" t="n">
        <f aca="false">X63-W49+X49</f>
        <v>78</v>
      </c>
      <c r="Y64" s="6" t="n">
        <f aca="false">Y63-X49+Y49</f>
        <v>56</v>
      </c>
      <c r="Z64" s="6" t="n">
        <f aca="false">Z63-Y49+Z49</f>
        <v>38</v>
      </c>
      <c r="AA64" s="6" t="n">
        <f aca="false">AA63-Z49+AA49</f>
        <v>31</v>
      </c>
      <c r="AB64" s="6" t="n">
        <f aca="false">AB63-AA49+AB49</f>
        <v>212</v>
      </c>
      <c r="AC64" s="6" t="n">
        <f aca="false">AC63-AB49+AC49</f>
        <v>110</v>
      </c>
      <c r="AD64" s="6" t="n">
        <f aca="false">AD63-AC49+AD49</f>
        <v>180</v>
      </c>
      <c r="AE64" s="6" t="n">
        <f aca="false">AE63-AD49+AE49</f>
        <v>532</v>
      </c>
      <c r="AF64" s="5" t="s">
        <v>28</v>
      </c>
      <c r="AG64" s="1"/>
      <c r="AH64" s="6" t="n">
        <f aca="false">AH63-AG49+AH49</f>
        <v>337</v>
      </c>
      <c r="AI64" s="6" t="n">
        <f aca="false">AI63-AH49+AI49</f>
        <v>84</v>
      </c>
      <c r="AJ64" s="6" t="n">
        <f aca="false">AJ63-AI49+AJ49</f>
        <v>70</v>
      </c>
      <c r="AK64" s="6" t="n">
        <f aca="false">AK63-AJ49+AK49</f>
        <v>85</v>
      </c>
      <c r="AL64" s="6" t="n">
        <f aca="false">AL63-AK49+AL49</f>
        <v>80</v>
      </c>
      <c r="AM64" s="6" t="n">
        <f aca="false">AM63-AL49+AM49</f>
        <v>61</v>
      </c>
      <c r="AN64" s="6" t="n">
        <f aca="false">AN63-AM49+AN49</f>
        <v>193</v>
      </c>
      <c r="AO64" s="6" t="n">
        <f aca="false">AO63-AN49+AO49</f>
        <v>523</v>
      </c>
      <c r="AP64" s="6" t="n">
        <f aca="false">AP63-AO49+AP49</f>
        <v>166</v>
      </c>
      <c r="AQ64" s="6" t="n">
        <f aca="false">AQ63-AP49+AQ49</f>
        <v>111</v>
      </c>
      <c r="AR64" s="6" t="n">
        <f aca="false">AR63-AQ49+AR49</f>
        <v>425</v>
      </c>
      <c r="AS64" s="6" t="n">
        <f aca="false">AS63-AR49+AS49</f>
        <v>372</v>
      </c>
      <c r="AT64" s="6" t="n">
        <f aca="false">AT63-AS49+AT49</f>
        <v>1053</v>
      </c>
      <c r="AU64" s="6" t="n">
        <f aca="false">AU63-AT49+AU49</f>
        <v>592</v>
      </c>
      <c r="AV64" s="6" t="n">
        <f aca="false">AV63-AU49+AV49</f>
        <v>919</v>
      </c>
      <c r="AW64" s="6" t="n">
        <f aca="false">AW63-AV49+AW49</f>
        <v>45</v>
      </c>
      <c r="AX64" s="6" t="n">
        <f aca="false">AX63-AW49+AX49</f>
        <v>488</v>
      </c>
      <c r="AY64" s="6" t="n">
        <f aca="false">AY63-AX49+AY49</f>
        <v>182</v>
      </c>
      <c r="AZ64" s="6" t="n">
        <f aca="false">AZ63-AY49+AZ49</f>
        <v>308</v>
      </c>
      <c r="BA64" s="6" t="n">
        <f aca="false">BA63-AZ49+BA49</f>
        <v>328</v>
      </c>
      <c r="BB64" s="6" t="n">
        <f aca="false">BB63-BA49+BB49</f>
        <v>332</v>
      </c>
      <c r="BC64" s="6" t="n">
        <f aca="false">BC63-BB49+BC49</f>
        <v>105</v>
      </c>
      <c r="BD64" s="6" t="n">
        <f aca="false">BD63-BC49+BD49</f>
        <v>199</v>
      </c>
      <c r="BE64" s="6" t="n">
        <f aca="false">BE63-BD49+BE49</f>
        <v>94</v>
      </c>
      <c r="BF64" s="6" t="n">
        <f aca="false">BF63-BE49+BF49</f>
        <v>0</v>
      </c>
      <c r="BG64" s="6" t="n">
        <f aca="false">BG63-BF49+BG49</f>
        <v>48</v>
      </c>
      <c r="BH64" s="6" t="n">
        <f aca="false">BH63-BG49+BH49</f>
        <v>617</v>
      </c>
      <c r="BI64" s="6" t="n">
        <f aca="false">BI63-BH49+BI49</f>
        <v>231</v>
      </c>
      <c r="BJ64" s="6" t="n">
        <f aca="false">BJ63-BI49+BJ49</f>
        <v>88</v>
      </c>
      <c r="BK64" s="5" t="s">
        <v>28</v>
      </c>
      <c r="BL64" s="1"/>
      <c r="BM64" s="6" t="n">
        <f aca="false">BM63-BL49+BM49</f>
        <v>165</v>
      </c>
      <c r="BN64" s="6" t="n">
        <f aca="false">BN63-BM49+BN49</f>
        <v>147</v>
      </c>
      <c r="BO64" s="6" t="n">
        <f aca="false">BO63-BN49+BO49</f>
        <v>30</v>
      </c>
      <c r="BP64" s="6" t="n">
        <f aca="false">BP63-BO49+BP49</f>
        <v>26</v>
      </c>
      <c r="BQ64" s="6" t="n">
        <f aca="false">BQ63-BP49+BQ49</f>
        <v>0</v>
      </c>
      <c r="BR64" s="6" t="n">
        <f aca="false">BR63-BQ49+BR49</f>
        <v>0</v>
      </c>
      <c r="BS64" s="6" t="n">
        <f aca="false">BS63-BR49+BS49</f>
        <v>9</v>
      </c>
      <c r="BT64" s="6" t="n">
        <f aca="false">BT63-BS49+BT49</f>
        <v>2</v>
      </c>
      <c r="BU64" s="6" t="n">
        <f aca="false">BU63-BT49+BU49</f>
        <v>2</v>
      </c>
      <c r="BV64" s="6" t="n">
        <f aca="false">BV63-BU49+BV49</f>
        <v>91</v>
      </c>
      <c r="BW64" s="6" t="n">
        <f aca="false">BW63-BV49+BW49</f>
        <v>177</v>
      </c>
      <c r="BX64" s="6" t="n">
        <f aca="false">BX63-BW49+BX49</f>
        <v>4</v>
      </c>
      <c r="BY64" s="6" t="n">
        <f aca="false">BY63-BX49+BY49</f>
        <v>66</v>
      </c>
      <c r="BZ64" s="6" t="n">
        <f aca="false">BZ63-BY49+BZ49</f>
        <v>61</v>
      </c>
      <c r="CA64" s="6" t="n">
        <f aca="false">CA63-BZ49+CA49</f>
        <v>4</v>
      </c>
      <c r="CB64" s="6" t="n">
        <f aca="false">CB63-CA49+CB49</f>
        <v>0</v>
      </c>
      <c r="CC64" s="6" t="n">
        <f aca="false">CC63-CB49+CC49</f>
        <v>29</v>
      </c>
      <c r="CD64" s="6" t="n">
        <f aca="false">CD63-CC49+CD49</f>
        <v>3</v>
      </c>
      <c r="CE64" s="6" t="n">
        <f aca="false">CE63-CD49+CE49</f>
        <v>23</v>
      </c>
      <c r="CF64" s="6" t="n">
        <f aca="false">CF63-CE49+CF49</f>
        <v>159</v>
      </c>
      <c r="CG64" s="6" t="n">
        <f aca="false">CG63-CF49+CG49</f>
        <v>118</v>
      </c>
      <c r="CH64" s="6" t="n">
        <f aca="false">CH63-CG49+CH49</f>
        <v>24</v>
      </c>
      <c r="CI64" s="6" t="n">
        <f aca="false">CI63-CH49+CI49</f>
        <v>48</v>
      </c>
      <c r="CJ64" s="6" t="n">
        <f aca="false">CJ63-CI49+CJ49</f>
        <v>0</v>
      </c>
      <c r="CK64" s="6" t="n">
        <f aca="false">CK63-CJ49+CK49</f>
        <v>0</v>
      </c>
      <c r="CL64" s="6" t="n">
        <f aca="false">CL63-CK49+CL49</f>
        <v>0</v>
      </c>
      <c r="CM64" s="6" t="n">
        <f aca="false">CM63-CL49+CM49</f>
        <v>40</v>
      </c>
      <c r="CN64" s="6" t="n">
        <f aca="false">CN63-CM49+CN49</f>
        <v>0</v>
      </c>
      <c r="CO64" s="6" t="n">
        <f aca="false">CO63-CN49+CO49</f>
        <v>0</v>
      </c>
      <c r="CP64" s="5" t="s">
        <v>28</v>
      </c>
      <c r="CQ64" s="1"/>
      <c r="CR64" s="1"/>
      <c r="CS64" s="6" t="n">
        <f aca="false">CS63-CR49+CS49</f>
        <v>4</v>
      </c>
      <c r="CT64" s="6" t="n">
        <f aca="false">CT63-CS49+CT49</f>
        <v>0</v>
      </c>
      <c r="CU64" s="6" t="n">
        <f aca="false">CU63-CT49+CU49</f>
        <v>1</v>
      </c>
      <c r="CV64" s="6" t="n">
        <f aca="false">CV63-CU49+CV49</f>
        <v>9</v>
      </c>
      <c r="CW64" s="6" t="n">
        <f aca="false">CW63-CV49+CW49</f>
        <v>35</v>
      </c>
      <c r="CX64" s="6" t="n">
        <f aca="false">CX63-CW49+CX49</f>
        <v>1</v>
      </c>
      <c r="CY64" s="6" t="n">
        <f aca="false">CY63-CX49+CY49</f>
        <v>13</v>
      </c>
      <c r="CZ64" s="6" t="n">
        <f aca="false">CZ63-CY49+CZ49</f>
        <v>7</v>
      </c>
      <c r="DA64" s="6" t="n">
        <f aca="false">DA63-CZ49+DA49</f>
        <v>6</v>
      </c>
      <c r="DB64" s="6" t="n">
        <f aca="false">DB63-DA49+DB49</f>
        <v>3</v>
      </c>
      <c r="DC64" s="6" t="n">
        <f aca="false">DC63-DB49+DC49</f>
        <v>0</v>
      </c>
      <c r="DD64" s="6" t="n">
        <f aca="false">DD63-DC49+DD49</f>
        <v>11</v>
      </c>
      <c r="DE64" s="6" t="n">
        <f aca="false">DE63-DD49+DE49</f>
        <v>4</v>
      </c>
      <c r="DF64" s="6" t="n">
        <f aca="false">DF63-DE49+DF49</f>
        <v>0</v>
      </c>
      <c r="DG64" s="6" t="n">
        <f aca="false">DG63-DF49+DG49</f>
        <v>0</v>
      </c>
      <c r="DH64" s="6" t="n">
        <f aca="false">DH63-DG49+DH49</f>
        <v>0</v>
      </c>
      <c r="DI64" s="6" t="n">
        <f aca="false">DI63-DH49+DI49</f>
        <v>0</v>
      </c>
      <c r="DJ64" s="5" t="s">
        <v>28</v>
      </c>
      <c r="DK64" s="1"/>
      <c r="DL64" s="6" t="n">
        <f aca="false">DL63-DK49+DL49</f>
        <v>0</v>
      </c>
      <c r="DM64" s="6" t="n">
        <f aca="false">DM63-DL49+DM49</f>
        <v>4</v>
      </c>
      <c r="DN64" s="6" t="n">
        <f aca="false">DN63-DM49+DN49</f>
        <v>4</v>
      </c>
      <c r="DO64" s="6" t="n">
        <f aca="false">DO63-DN49+DO49</f>
        <v>0</v>
      </c>
      <c r="DP64" s="6" t="n">
        <f aca="false">DP63-DO49+DP49</f>
        <v>0</v>
      </c>
      <c r="DQ64" s="6" t="n">
        <f aca="false">DQ63-DP49+DQ49</f>
        <v>12</v>
      </c>
      <c r="DR64" s="6" t="n">
        <f aca="false">DR63-DQ49+DR49</f>
        <v>6</v>
      </c>
      <c r="DS64" s="6" t="n">
        <f aca="false">DS63-DR49+DS49</f>
        <v>4</v>
      </c>
      <c r="DT64" s="6" t="n">
        <f aca="false">DT63-DS49+DT49</f>
        <v>0</v>
      </c>
      <c r="DU64" s="6" t="n">
        <f aca="false">DU63-DT49+DU49</f>
        <v>0</v>
      </c>
      <c r="DV64" s="6" t="n">
        <f aca="false">DV63-DU49+DV49</f>
        <v>0</v>
      </c>
      <c r="DW64" s="6" t="n">
        <f aca="false">DW63-DV49+DW49</f>
        <v>4</v>
      </c>
      <c r="DX64" s="6" t="n">
        <f aca="false">DX63-DW49+DX49</f>
        <v>0</v>
      </c>
      <c r="DY64" s="6" t="n">
        <f aca="false">DY63-DX49+DY49</f>
        <v>0</v>
      </c>
      <c r="DZ64" s="6" t="n">
        <f aca="false">DZ63-DY49+DZ49</f>
        <v>38</v>
      </c>
      <c r="EA64" s="6" t="n">
        <f aca="false">EA63-DZ49+EA49</f>
        <v>0</v>
      </c>
      <c r="EB64" s="5" t="s">
        <v>28</v>
      </c>
      <c r="EC64" s="6" t="n">
        <v>0</v>
      </c>
      <c r="ED64" s="6" t="n">
        <f aca="false">ED63-EC49+ED49</f>
        <v>26</v>
      </c>
      <c r="EE64" s="6" t="n">
        <f aca="false">EE63-ED49+EE49</f>
        <v>15</v>
      </c>
      <c r="EF64" s="6" t="n">
        <f aca="false">EF63-EE49+EF49</f>
        <v>2</v>
      </c>
      <c r="EG64" s="6" t="n">
        <f aca="false">EG63-EF49+EG49</f>
        <v>9</v>
      </c>
      <c r="EH64" s="6" t="n">
        <f aca="false">EH63-EG49+EH49</f>
        <v>11</v>
      </c>
      <c r="EI64" s="6" t="n">
        <f aca="false">EI63-EH49+EI49</f>
        <v>1</v>
      </c>
      <c r="EJ64" s="6" t="n">
        <f aca="false">EJ63-EI49+EJ49</f>
        <v>1</v>
      </c>
      <c r="EK64" s="6" t="n">
        <f aca="false">EK63-EJ49+EK49</f>
        <v>0</v>
      </c>
      <c r="EL64" s="6" t="n">
        <f aca="false">EL63-EK49+EL49</f>
        <v>52</v>
      </c>
      <c r="EM64" s="6" t="n">
        <f aca="false">EM63-EL49+EM49</f>
        <v>0</v>
      </c>
      <c r="EN64" s="6" t="n">
        <f aca="false">EN63-EM49+EN49</f>
        <v>0</v>
      </c>
      <c r="EO64" s="6" t="n">
        <f aca="false">EO63-EN49+EO49</f>
        <v>0</v>
      </c>
      <c r="EP64" s="6" t="n">
        <f aca="false">EP63-EO49+EP49</f>
        <v>0</v>
      </c>
      <c r="EQ64" s="6" t="n">
        <f aca="false">EQ63-EP49+EQ49</f>
        <v>0</v>
      </c>
      <c r="ER64" s="5" t="s">
        <v>28</v>
      </c>
      <c r="ES64" s="1"/>
      <c r="ET64" s="6" t="n">
        <f aca="false">ET63-ES49+ET49</f>
        <v>324</v>
      </c>
      <c r="EU64" s="6" t="n">
        <f aca="false">EU63-ET49+EU49</f>
        <v>84</v>
      </c>
      <c r="EV64" s="6" t="n">
        <f aca="false">EV63-EU49+EV49</f>
        <v>20</v>
      </c>
      <c r="EW64" s="6" t="n">
        <f aca="false">EW63-EV49+EW49</f>
        <v>35</v>
      </c>
      <c r="EX64" s="6" t="n">
        <f aca="false">EX63-EW49+EX49</f>
        <v>287</v>
      </c>
      <c r="EY64" s="6" t="n">
        <f aca="false">EY63-EX49+EY49</f>
        <v>364</v>
      </c>
      <c r="EZ64" s="6" t="n">
        <f aca="false">EZ63-EY49+EZ49</f>
        <v>242</v>
      </c>
      <c r="FA64" s="6" t="n">
        <f aca="false">FA63-EZ49+FA49</f>
        <v>988</v>
      </c>
      <c r="FB64" s="6" t="n">
        <f aca="false">FB63-FA49+FB49</f>
        <v>619</v>
      </c>
      <c r="FC64" s="6" t="n">
        <f aca="false">FC63-FB49+FC49</f>
        <v>488</v>
      </c>
      <c r="FD64" s="6" t="n">
        <f aca="false">FD63-FC49+FD49</f>
        <v>2942</v>
      </c>
      <c r="FE64" s="6" t="n">
        <f aca="false">FE63-FD49+FE49</f>
        <v>760</v>
      </c>
      <c r="FF64" s="6" t="n">
        <f aca="false">FF63-FE49+FF49</f>
        <v>1161</v>
      </c>
      <c r="FG64" s="6" t="n">
        <f aca="false">FG63-FF49+FG49</f>
        <v>2077</v>
      </c>
      <c r="FH64" s="6" t="n">
        <f aca="false">FH63-FG49+FH49</f>
        <v>2118</v>
      </c>
      <c r="FI64" s="6" t="n">
        <f aca="false">FI63-FH49+FI49</f>
        <v>3088</v>
      </c>
      <c r="FJ64" s="6" t="n">
        <f aca="false">FJ63-FI49+FJ49</f>
        <v>1824</v>
      </c>
      <c r="FK64" s="6" t="n">
        <f aca="false">FK63-FJ49+FK49</f>
        <v>6371</v>
      </c>
      <c r="FL64" s="6" t="n">
        <f aca="false">FL63-FK49+FL49</f>
        <v>3946</v>
      </c>
      <c r="FM64" s="6" t="n">
        <f aca="false">FM63-FL49+FM49</f>
        <v>3199</v>
      </c>
      <c r="FN64" s="6" t="n">
        <f aca="false">FN63-FM49+FN49</f>
        <v>1624</v>
      </c>
      <c r="FO64" s="6" t="n">
        <f aca="false">FO63-FN49+FO49</f>
        <v>843</v>
      </c>
      <c r="FP64" s="6" t="n">
        <f aca="false">FP63-FO49+FP49</f>
        <v>1890</v>
      </c>
      <c r="FQ64" s="6" t="n">
        <f aca="false">FQ63-FP49+FQ49</f>
        <v>1970</v>
      </c>
      <c r="FR64" s="6" t="n">
        <f aca="false">FR63-FQ49+FR49</f>
        <v>1867</v>
      </c>
      <c r="FS64" s="6" t="n">
        <f aca="false">FS63-FR49+FS49</f>
        <v>2524</v>
      </c>
      <c r="FT64" s="6" t="n">
        <f aca="false">FT63-FS49+FT49</f>
        <v>5267</v>
      </c>
      <c r="FU64" s="6" t="n">
        <f aca="false">FU63-FT49+FU49</f>
        <v>6882</v>
      </c>
      <c r="FV64" s="6" t="n">
        <f aca="false">FV63-FU49+FV49</f>
        <v>1126</v>
      </c>
      <c r="FW64" s="5" t="s">
        <v>28</v>
      </c>
      <c r="FX64" s="1"/>
      <c r="FY64" s="6" t="n">
        <f aca="false">FY63-FX49+FY49</f>
        <v>2665</v>
      </c>
      <c r="FZ64" s="6" t="n">
        <f aca="false">FZ63-FY49+FZ49</f>
        <v>1602</v>
      </c>
      <c r="GA64" s="6" t="e">
        <f aca="false">GA63-FZ49+GA49</f>
        <v>#VALUE!</v>
      </c>
      <c r="GB64" s="6" t="n">
        <f aca="false">GB63-GA49+GB49</f>
        <v>389</v>
      </c>
      <c r="GC64" s="6" t="n">
        <f aca="false">GC63-GB49+GC49</f>
        <v>665</v>
      </c>
      <c r="GD64" s="6" t="n">
        <f aca="false">GD63-GC49+GD49</f>
        <v>577</v>
      </c>
      <c r="GE64" s="6" t="n">
        <f aca="false">GE63-GD49+GE49</f>
        <v>728</v>
      </c>
      <c r="GF64" s="6" t="n">
        <f aca="false">GF63-GE49+GF49</f>
        <v>1583</v>
      </c>
      <c r="GG64" s="6" t="n">
        <f aca="false">GG63-GF49+GG49</f>
        <v>972</v>
      </c>
      <c r="GH64" s="6" t="n">
        <f aca="false">GH63-GG49+GH49</f>
        <v>986</v>
      </c>
      <c r="GI64" s="6" t="n">
        <f aca="false">GI63-GH49+GI49</f>
        <v>3784</v>
      </c>
      <c r="GJ64" s="6" t="n">
        <f aca="false">GJ63-GI49+GJ49</f>
        <v>1537</v>
      </c>
      <c r="GK64" s="6" t="n">
        <f aca="false">GK63-GJ49+GK49</f>
        <v>2402</v>
      </c>
      <c r="GL64" s="6" t="n">
        <f aca="false">FG64+DL64+CT64+BZ64+AU64+P64</f>
        <v>2981</v>
      </c>
      <c r="GM64" s="6" t="n">
        <f aca="false">GM63-GL49+GM49</f>
        <v>3313</v>
      </c>
      <c r="GN64" s="6" t="n">
        <f aca="false">FI64+DN64+CV64+CB64+AW64+R64+ED64</f>
        <v>3279</v>
      </c>
      <c r="GO64" s="6" t="n">
        <f aca="false">FJ64+DO64+CW64+CC64+AX64+S64+EE64</f>
        <v>2991</v>
      </c>
      <c r="GP64" s="6" t="n">
        <f aca="false">FK64+DP64+CX64+CD64+AY64+T64+EF64</f>
        <v>6795</v>
      </c>
      <c r="GQ64" s="6" t="n">
        <f aca="false">FL64+DQ64+CY64+CE64+AZ64+U64+EG64</f>
        <v>4515</v>
      </c>
      <c r="GR64" s="10" t="n">
        <f aca="false">FM64+DR64+CZ64+CF64+BA64+V64+EH64</f>
        <v>3810</v>
      </c>
      <c r="GS64" s="10" t="n">
        <f aca="false">FN64+DS64+DA64+CG64+BB64+W64+EI64</f>
        <v>2165</v>
      </c>
      <c r="GT64" s="10" t="n">
        <f aca="false">FO64+DT64+DB64+CH64+BC64+X64+EJ64</f>
        <v>1054</v>
      </c>
      <c r="GU64" s="10" t="n">
        <f aca="false">FP64+DU64+DC64+CI64+BD64+Y64+EK64</f>
        <v>2193</v>
      </c>
      <c r="GV64" s="6" t="n">
        <f aca="false">Z64+BE64+CJ64+DD64+DV64+EL64+FQ64</f>
        <v>2165</v>
      </c>
      <c r="GW64" s="6" t="n">
        <f aca="false">AA64+BF64+CK64+DE64+DW64+EM64+FR64</f>
        <v>1906</v>
      </c>
      <c r="GX64" s="6" t="n">
        <f aca="false">AB64+BG64+CL64+DF64+DX64+EN64+FS64</f>
        <v>2784</v>
      </c>
      <c r="GY64" s="6" t="n">
        <f aca="false">AC64+BH64+CM64+DG64+DY64+EO64+FT64</f>
        <v>6034</v>
      </c>
      <c r="GZ64" s="6" t="n">
        <f aca="false">AD64+BI64+CN64+DH64+DZ64+EP64+FU64</f>
        <v>7331</v>
      </c>
      <c r="HA64" s="6" t="n">
        <f aca="false">AE64+BJ64+CO64+DI64+EA64+EQ64+FV64</f>
        <v>1746</v>
      </c>
      <c r="HB64" s="9" t="n">
        <f aca="false">(GZ64-GZ63)/(GZ63+0.01)*100</f>
        <v>4.37072270682986</v>
      </c>
      <c r="HC64" s="9" t="n">
        <f aca="false">(GZ64-GY64)/(GY64+0.01)*100</f>
        <v>21.49482682329</v>
      </c>
      <c r="HD64" s="5" t="s">
        <v>28</v>
      </c>
      <c r="HE64" s="6" t="n">
        <f aca="false">HE63+HE49</f>
        <v>226</v>
      </c>
      <c r="HF64" s="6" t="n">
        <f aca="false">HF63-HE49+HF49</f>
        <v>371</v>
      </c>
      <c r="HG64" s="6" t="n">
        <f aca="false">HG63-HF49+HG49</f>
        <v>168</v>
      </c>
      <c r="HH64" s="6" t="n">
        <f aca="false">HH63-HG49+HH49</f>
        <v>255</v>
      </c>
      <c r="HI64" s="6" t="n">
        <f aca="false">HI63-HH49+HI49</f>
        <v>105</v>
      </c>
      <c r="HJ64" s="6" t="n">
        <f aca="false">HJ63-HI49+HJ49</f>
        <v>180</v>
      </c>
      <c r="HK64" s="6" t="n">
        <f aca="false">HK63-HJ49+HK49</f>
        <v>273</v>
      </c>
      <c r="HL64" s="6" t="n">
        <f aca="false">HL63-HK49+HL49</f>
        <v>189</v>
      </c>
      <c r="HM64" s="6" t="n">
        <f aca="false">HM63-HL49+HM49</f>
        <v>354</v>
      </c>
      <c r="HN64" s="6" t="n">
        <f aca="false">HN63-HM49+HN49</f>
        <v>942</v>
      </c>
      <c r="HO64" s="6" t="n">
        <f aca="false">HO63-HN49+HO49</f>
        <v>220</v>
      </c>
      <c r="HP64" s="6" t="n">
        <f aca="false">HP63-HO49+HP49</f>
        <v>749</v>
      </c>
      <c r="HQ64" s="6" t="n">
        <f aca="false">HQ63-HP49+HQ49</f>
        <v>205</v>
      </c>
      <c r="HR64" s="6" t="n">
        <f aca="false">HR63-HQ49+HR49</f>
        <v>276</v>
      </c>
      <c r="HS64" s="6" t="n">
        <f aca="false">HS63-HR49+HS49</f>
        <v>219</v>
      </c>
      <c r="HT64" s="6" t="n">
        <f aca="false">HT63-HS49+HT49</f>
        <v>119</v>
      </c>
      <c r="HU64" s="6" t="n">
        <f aca="false">HU63-HT49+HU49</f>
        <v>144</v>
      </c>
      <c r="HV64" s="6" t="n">
        <f aca="false">HV63-HU49+HV49</f>
        <v>124</v>
      </c>
      <c r="HW64" s="6" t="n">
        <f aca="false">HW63-HV49+HW49</f>
        <v>453</v>
      </c>
      <c r="HX64" s="6" t="n">
        <f aca="false">HX63-HW49+HX49</f>
        <v>208</v>
      </c>
      <c r="HY64" s="6" t="n">
        <f aca="false">HY63-HX49+HY49</f>
        <v>758</v>
      </c>
      <c r="HZ64" s="6" t="n">
        <f aca="false">HZ63-HY49+HZ49</f>
        <v>333</v>
      </c>
      <c r="IA64" s="6" t="n">
        <f aca="false">IA63-HZ49+IA49</f>
        <v>131</v>
      </c>
      <c r="IB64" s="5" t="s">
        <v>28</v>
      </c>
      <c r="IC64" s="3" t="s">
        <v>31</v>
      </c>
      <c r="ID64" s="6" t="n">
        <f aca="false">ID63-IC49+ID49</f>
        <v>725</v>
      </c>
      <c r="IE64" s="6" t="n">
        <f aca="false">IE63-ID49+IE49</f>
        <v>451</v>
      </c>
      <c r="IF64" s="6" t="n">
        <f aca="false">IF63-IE49+IF49</f>
        <v>233</v>
      </c>
      <c r="IG64" s="6" t="n">
        <f aca="false">IG63-IF49+IG49</f>
        <v>2837</v>
      </c>
      <c r="IH64" s="6" t="n">
        <f aca="false">IH63-IG49+IH49</f>
        <v>580</v>
      </c>
      <c r="II64" s="6" t="n">
        <f aca="false">II63-IH49+II49</f>
        <v>888</v>
      </c>
      <c r="IJ64" s="6" t="n">
        <f aca="false">IJ63-II49+IJ49</f>
        <v>1888</v>
      </c>
      <c r="IK64" s="6" t="n">
        <f aca="false">IK63-IJ49+IK49</f>
        <v>1764</v>
      </c>
      <c r="IL64" s="6" t="n">
        <f aca="false">IL63-IK49+IL49</f>
        <v>2146</v>
      </c>
      <c r="IM64" s="6" t="n">
        <f aca="false">IM63-IL49+IM49</f>
        <v>1704</v>
      </c>
      <c r="IN64" s="6" t="n">
        <f aca="false">IN63-IM49+IN49</f>
        <v>5622</v>
      </c>
      <c r="IO64" s="6" t="n">
        <f aca="false">IO63-IN49+IO49</f>
        <v>3741</v>
      </c>
      <c r="IP64" s="6" t="n">
        <f aca="false">IP63-IO49+IP49</f>
        <v>2923</v>
      </c>
      <c r="IQ64" s="6" t="n">
        <f aca="false">IQ63-IP49+IQ49</f>
        <v>1405</v>
      </c>
      <c r="IR64" s="6" t="n">
        <f aca="false">IR63-IQ49+IR49</f>
        <v>724</v>
      </c>
      <c r="IS64" s="6" t="n">
        <f aca="false">IS63-IR49+IS49</f>
        <v>1746</v>
      </c>
      <c r="IT64" s="6" t="n">
        <f aca="false">IT63-IS49+IT49</f>
        <v>1846</v>
      </c>
      <c r="IU64" s="6" t="n">
        <f aca="false">IU63-IT49+IU49</f>
        <v>1414</v>
      </c>
      <c r="IV64" s="6" t="n">
        <f aca="false">IV63-IU49+IV49</f>
        <v>2316</v>
      </c>
      <c r="IW64" s="6" t="n">
        <f aca="false">IW63-IV49+IW49</f>
        <v>4509</v>
      </c>
      <c r="IX64" s="6" t="n">
        <f aca="false">IX63-IW49+IX49</f>
        <v>6549</v>
      </c>
      <c r="IY64" s="6" t="n">
        <f aca="false">IY63-IX49+IY49</f>
        <v>995</v>
      </c>
      <c r="IZ64" s="5" t="s">
        <v>28</v>
      </c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</row>
    <row r="65" customFormat="false" ht="12.8" hidden="false" customHeight="false" outlineLevel="0" collapsed="false">
      <c r="A65" s="3" t="s">
        <v>29</v>
      </c>
      <c r="B65" s="1"/>
      <c r="C65" s="6" t="n">
        <f aca="false">C64-B50+C50</f>
        <v>1550</v>
      </c>
      <c r="D65" s="6" t="n">
        <f aca="false">D64-C50+D50</f>
        <v>1524</v>
      </c>
      <c r="E65" s="6" t="n">
        <f aca="false">E64-D50+E50</f>
        <v>155</v>
      </c>
      <c r="F65" s="6" t="n">
        <f aca="false">F64-E50+F50</f>
        <v>245</v>
      </c>
      <c r="G65" s="6" t="n">
        <f aca="false">G64-F50+G50</f>
        <v>316</v>
      </c>
      <c r="H65" s="6" t="n">
        <f aca="false">H64-G50+H50</f>
        <v>254</v>
      </c>
      <c r="I65" s="6" t="n">
        <f aca="false">I64-H50+I50</f>
        <v>168</v>
      </c>
      <c r="J65" s="6" t="n">
        <f aca="false">J64-I50+J50</f>
        <v>68</v>
      </c>
      <c r="K65" s="6" t="n">
        <f aca="false">K64-J50+K50</f>
        <v>221</v>
      </c>
      <c r="L65" s="6" t="n">
        <f aca="false">L64-K50+L50</f>
        <v>256</v>
      </c>
      <c r="M65" s="6" t="n">
        <f aca="false">M64-L50+M50</f>
        <v>282</v>
      </c>
      <c r="N65" s="6" t="n">
        <f aca="false">N64-M50+N50</f>
        <v>364</v>
      </c>
      <c r="O65" s="6" t="n">
        <f aca="false">O64-N50+O50</f>
        <v>125</v>
      </c>
      <c r="P65" s="6" t="n">
        <f aca="false">P64-O50+P50</f>
        <v>242</v>
      </c>
      <c r="Q65" s="6" t="n">
        <f aca="false">Q64-P50+Q50</f>
        <v>250</v>
      </c>
      <c r="R65" s="6" t="n">
        <f aca="false">R64-Q50+R50</f>
        <v>80</v>
      </c>
      <c r="S65" s="6" t="n">
        <f aca="false">S64-R50+S50</f>
        <v>600</v>
      </c>
      <c r="T65" s="6" t="n">
        <f aca="false">T64-S50+T50</f>
        <v>236</v>
      </c>
      <c r="U65" s="6" t="n">
        <f aca="false">U64-T50+U50</f>
        <v>204</v>
      </c>
      <c r="V65" s="6" t="n">
        <f aca="false">V64-U50+V50</f>
        <v>100</v>
      </c>
      <c r="W65" s="6" t="n">
        <f aca="false">W64-V50+W50</f>
        <v>92</v>
      </c>
      <c r="X65" s="6" t="n">
        <f aca="false">X64-W50+X50</f>
        <v>66</v>
      </c>
      <c r="Y65" s="6" t="n">
        <f aca="false">Y64-X50+Y50</f>
        <v>56</v>
      </c>
      <c r="Z65" s="6" t="n">
        <f aca="false">Z64-Y50+Z50</f>
        <v>38</v>
      </c>
      <c r="AA65" s="6" t="n">
        <f aca="false">AA64-Z50+AA50</f>
        <v>31</v>
      </c>
      <c r="AB65" s="6" t="n">
        <f aca="false">AB64-AA50+AB50</f>
        <v>212</v>
      </c>
      <c r="AC65" s="6" t="n">
        <f aca="false">AC64-AB50+AC50</f>
        <v>110</v>
      </c>
      <c r="AD65" s="6" t="n">
        <f aca="false">AD64-AC50+AD50</f>
        <v>590</v>
      </c>
      <c r="AE65" s="6" t="n">
        <f aca="false">AE64-AD50+AE50</f>
        <v>122</v>
      </c>
      <c r="AF65" s="5" t="s">
        <v>29</v>
      </c>
      <c r="AG65" s="1"/>
      <c r="AH65" s="6" t="n">
        <f aca="false">AH64-AG50+AH50</f>
        <v>321</v>
      </c>
      <c r="AI65" s="6" t="n">
        <f aca="false">AI64-AH50+AI50</f>
        <v>66</v>
      </c>
      <c r="AJ65" s="6" t="n">
        <f aca="false">AJ64-AI50+AJ50</f>
        <v>71</v>
      </c>
      <c r="AK65" s="6" t="n">
        <f aca="false">AK64-AJ50+AK50</f>
        <v>82</v>
      </c>
      <c r="AL65" s="6" t="n">
        <f aca="false">AL64-AK50+AL50</f>
        <v>78</v>
      </c>
      <c r="AM65" s="6" t="n">
        <f aca="false">AM64-AL50+AM50</f>
        <v>71</v>
      </c>
      <c r="AN65" s="6" t="n">
        <f aca="false">AN64-AM50+AN50</f>
        <v>198</v>
      </c>
      <c r="AO65" s="6" t="n">
        <f aca="false">AO64-AN50+AO50</f>
        <v>508</v>
      </c>
      <c r="AP65" s="6" t="n">
        <f aca="false">AP64-AO50+AP50</f>
        <v>192</v>
      </c>
      <c r="AQ65" s="6" t="n">
        <f aca="false">AQ64-AP50+AQ50</f>
        <v>96</v>
      </c>
      <c r="AR65" s="6" t="n">
        <f aca="false">AR64-AQ50+AR50</f>
        <v>414</v>
      </c>
      <c r="AS65" s="6" t="n">
        <f aca="false">AS64-AR50+AS50</f>
        <v>404</v>
      </c>
      <c r="AT65" s="6" t="n">
        <f aca="false">AT64-AS50+AT50</f>
        <v>1026</v>
      </c>
      <c r="AU65" s="6" t="n">
        <f aca="false">AU64-AT50+AU50</f>
        <v>596</v>
      </c>
      <c r="AV65" s="6" t="n">
        <f aca="false">AV64-AU50+AV50</f>
        <v>912</v>
      </c>
      <c r="AW65" s="6" t="n">
        <f aca="false">AW64-AV50+AW50</f>
        <v>63</v>
      </c>
      <c r="AX65" s="6" t="n">
        <f aca="false">AX64-AW50+AX50</f>
        <v>488</v>
      </c>
      <c r="AY65" s="6" t="n">
        <f aca="false">AY64-AX50+AY50</f>
        <v>187</v>
      </c>
      <c r="AZ65" s="6" t="n">
        <f aca="false">AZ64-AY50+AZ50</f>
        <v>299</v>
      </c>
      <c r="BA65" s="6" t="n">
        <f aca="false">BA64-AZ50+BA50</f>
        <v>366</v>
      </c>
      <c r="BB65" s="6" t="n">
        <f aca="false">BB64-BA50+BB50</f>
        <v>278</v>
      </c>
      <c r="BC65" s="6" t="n">
        <f aca="false">BC64-BB50+BC50</f>
        <v>129</v>
      </c>
      <c r="BD65" s="6" t="n">
        <f aca="false">BD64-BC50+BD50</f>
        <v>175</v>
      </c>
      <c r="BE65" s="6" t="n">
        <f aca="false">BE64-BD50+BE50</f>
        <v>94</v>
      </c>
      <c r="BF65" s="6" t="n">
        <f aca="false">BF64-BE50+BF50</f>
        <v>0</v>
      </c>
      <c r="BG65" s="6" t="n">
        <f aca="false">BG64-BF50+BG50</f>
        <v>48</v>
      </c>
      <c r="BH65" s="6" t="n">
        <f aca="false">BH64-BG50+BH50</f>
        <v>617</v>
      </c>
      <c r="BI65" s="6" t="n">
        <f aca="false">BI64-BH50+BI50</f>
        <v>231</v>
      </c>
      <c r="BJ65" s="6" t="n">
        <f aca="false">BJ64-BI50+BJ50</f>
        <v>88</v>
      </c>
      <c r="BK65" s="5" t="s">
        <v>29</v>
      </c>
      <c r="BL65" s="1"/>
      <c r="BM65" s="6" t="n">
        <f aca="false">BM64-BL50+BM50</f>
        <v>146</v>
      </c>
      <c r="BN65" s="6" t="n">
        <f aca="false">BN64-BM50+BN50</f>
        <v>147</v>
      </c>
      <c r="BO65" s="6" t="n">
        <f aca="false">BO64-BN50+BO50</f>
        <v>30</v>
      </c>
      <c r="BP65" s="6" t="n">
        <f aca="false">BP64-BO50+BP50</f>
        <v>26</v>
      </c>
      <c r="BQ65" s="6" t="n">
        <f aca="false">BQ64-BP50+BQ50</f>
        <v>0</v>
      </c>
      <c r="BR65" s="6" t="n">
        <f aca="false">BR64-BQ50+BR50</f>
        <v>0</v>
      </c>
      <c r="BS65" s="6" t="n">
        <f aca="false">BS64-BR50+BS50</f>
        <v>9</v>
      </c>
      <c r="BT65" s="6" t="n">
        <f aca="false">BT64-BS50+BT50</f>
        <v>2</v>
      </c>
      <c r="BU65" s="6" t="n">
        <f aca="false">BU64-BT50+BU50</f>
        <v>50</v>
      </c>
      <c r="BV65" s="6" t="n">
        <f aca="false">BV64-BU50+BV50</f>
        <v>163</v>
      </c>
      <c r="BW65" s="6" t="n">
        <f aca="false">BW64-BV50+BW50</f>
        <v>57</v>
      </c>
      <c r="BX65" s="6" t="n">
        <f aca="false">BX64-BW50+BX50</f>
        <v>4</v>
      </c>
      <c r="BY65" s="6" t="n">
        <f aca="false">BY64-BX50+BY50</f>
        <v>66</v>
      </c>
      <c r="BZ65" s="6" t="n">
        <f aca="false">BZ64-BY50+BZ50</f>
        <v>61</v>
      </c>
      <c r="CA65" s="6" t="n">
        <f aca="false">CA64-BZ50+CA50</f>
        <v>4</v>
      </c>
      <c r="CB65" s="6" t="n">
        <f aca="false">CB64-CA50+CB50</f>
        <v>0</v>
      </c>
      <c r="CC65" s="6" t="n">
        <f aca="false">CC64-CB50+CC50</f>
        <v>32</v>
      </c>
      <c r="CD65" s="6" t="n">
        <f aca="false">CD64-CC50+CD50</f>
        <v>0</v>
      </c>
      <c r="CE65" s="6" t="n">
        <f aca="false">CE64-CD50+CE50</f>
        <v>24</v>
      </c>
      <c r="CF65" s="6" t="n">
        <f aca="false">CF64-CE50+CF50</f>
        <v>182</v>
      </c>
      <c r="CG65" s="6" t="n">
        <f aca="false">CG64-CF50+CG50</f>
        <v>95</v>
      </c>
      <c r="CH65" s="6" t="n">
        <f aca="false">CH64-CG50+CH50</f>
        <v>23</v>
      </c>
      <c r="CI65" s="6" t="n">
        <f aca="false">CI64-CH50+CI50</f>
        <v>48</v>
      </c>
      <c r="CJ65" s="6" t="n">
        <f aca="false">CJ64-CI50+CJ50</f>
        <v>0</v>
      </c>
      <c r="CK65" s="6" t="n">
        <f aca="false">CK64-CJ50+CK50</f>
        <v>0</v>
      </c>
      <c r="CL65" s="6" t="n">
        <f aca="false">CL64-CK50+CL50</f>
        <v>0</v>
      </c>
      <c r="CM65" s="6" t="n">
        <f aca="false">CM64-CL50+CM50</f>
        <v>40</v>
      </c>
      <c r="CN65" s="6" t="n">
        <f aca="false">CN64-CM50+CN50</f>
        <v>0</v>
      </c>
      <c r="CO65" s="6" t="n">
        <f aca="false">CO64-CN50+CO50</f>
        <v>0</v>
      </c>
      <c r="CP65" s="5" t="s">
        <v>29</v>
      </c>
      <c r="CQ65" s="1"/>
      <c r="CR65" s="1"/>
      <c r="CS65" s="6" t="n">
        <f aca="false">CS64-CR50+CS50</f>
        <v>4</v>
      </c>
      <c r="CT65" s="6" t="n">
        <f aca="false">CT64-CS50+CT50</f>
        <v>0</v>
      </c>
      <c r="CU65" s="6" t="n">
        <f aca="false">CU64-CT50+CU50</f>
        <v>1</v>
      </c>
      <c r="CV65" s="6" t="n">
        <f aca="false">CV64-CU50+CV50</f>
        <v>9</v>
      </c>
      <c r="CW65" s="6" t="n">
        <f aca="false">CW64-CV50+CW50</f>
        <v>35</v>
      </c>
      <c r="CX65" s="6" t="n">
        <f aca="false">CX64-CW50+CX50</f>
        <v>1</v>
      </c>
      <c r="CY65" s="6" t="n">
        <f aca="false">CY64-CX50+CY50</f>
        <v>13</v>
      </c>
      <c r="CZ65" s="6" t="n">
        <f aca="false">CZ64-CY50+CZ50</f>
        <v>9</v>
      </c>
      <c r="DA65" s="6" t="n">
        <f aca="false">DA64-CZ50+DA50</f>
        <v>4</v>
      </c>
      <c r="DB65" s="6" t="n">
        <f aca="false">DB64-DA50+DB50</f>
        <v>3</v>
      </c>
      <c r="DC65" s="6" t="n">
        <f aca="false">DC64-DB50+DC50</f>
        <v>7</v>
      </c>
      <c r="DD65" s="6" t="n">
        <f aca="false">DD64-DC50+DD50</f>
        <v>4</v>
      </c>
      <c r="DE65" s="6" t="n">
        <f aca="false">DE64-DD50+DE50</f>
        <v>4</v>
      </c>
      <c r="DF65" s="6" t="n">
        <f aca="false">DF64-DE50+DF50</f>
        <v>0</v>
      </c>
      <c r="DG65" s="6" t="n">
        <f aca="false">DG64-DF50+DG50</f>
        <v>0</v>
      </c>
      <c r="DH65" s="6" t="n">
        <f aca="false">DH64-DG50+DH50</f>
        <v>0</v>
      </c>
      <c r="DI65" s="6" t="n">
        <f aca="false">DI64-DH50+DI50</f>
        <v>0</v>
      </c>
      <c r="DJ65" s="5" t="s">
        <v>29</v>
      </c>
      <c r="DK65" s="1"/>
      <c r="DL65" s="6" t="n">
        <f aca="false">DL64-DK50+DL50</f>
        <v>0</v>
      </c>
      <c r="DM65" s="6" t="n">
        <f aca="false">DM64-DL50+DM50</f>
        <v>4</v>
      </c>
      <c r="DN65" s="6" t="n">
        <f aca="false">DN64-DM50+DN50</f>
        <v>4</v>
      </c>
      <c r="DO65" s="6" t="n">
        <f aca="false">DO64-DN50+DO50</f>
        <v>0</v>
      </c>
      <c r="DP65" s="6" t="n">
        <f aca="false">DP64-DO50+DP50</f>
        <v>4</v>
      </c>
      <c r="DQ65" s="6" t="n">
        <f aca="false">DQ64-DP50+DQ50</f>
        <v>14</v>
      </c>
      <c r="DR65" s="6" t="n">
        <f aca="false">DR64-DQ50+DR50</f>
        <v>0</v>
      </c>
      <c r="DS65" s="6" t="n">
        <f aca="false">DS64-DR50+DS50</f>
        <v>4</v>
      </c>
      <c r="DT65" s="6" t="n">
        <f aca="false">DT64-DS50+DT50</f>
        <v>0</v>
      </c>
      <c r="DU65" s="6" t="n">
        <f aca="false">DU64-DT50+DU50</f>
        <v>0</v>
      </c>
      <c r="DV65" s="6" t="n">
        <f aca="false">DV64-DU50+DV50</f>
        <v>0</v>
      </c>
      <c r="DW65" s="6" t="n">
        <f aca="false">DW64-DV50+DW50</f>
        <v>4</v>
      </c>
      <c r="DX65" s="6" t="n">
        <f aca="false">DX64-DW50+DX50</f>
        <v>0</v>
      </c>
      <c r="DY65" s="6" t="n">
        <f aca="false">DY64-DX50+DY50</f>
        <v>0</v>
      </c>
      <c r="DZ65" s="6" t="n">
        <f aca="false">DZ64-DY50+DZ50</f>
        <v>38</v>
      </c>
      <c r="EA65" s="6" t="n">
        <f aca="false">EA64-DZ50+EA50</f>
        <v>0</v>
      </c>
      <c r="EB65" s="5" t="s">
        <v>29</v>
      </c>
      <c r="EC65" s="6" t="n">
        <v>0</v>
      </c>
      <c r="ED65" s="6" t="n">
        <f aca="false">ED64-EC50+ED50</f>
        <v>26</v>
      </c>
      <c r="EE65" s="6" t="n">
        <f aca="false">EE64-ED50+EE50</f>
        <v>15</v>
      </c>
      <c r="EF65" s="6" t="n">
        <f aca="false">EF64-EE50+EF50</f>
        <v>2</v>
      </c>
      <c r="EG65" s="6" t="n">
        <f aca="false">EG64-EF50+EG50</f>
        <v>9</v>
      </c>
      <c r="EH65" s="6" t="n">
        <f aca="false">EH64-EG50+EH50</f>
        <v>12</v>
      </c>
      <c r="EI65" s="6" t="n">
        <f aca="false">EI64-EH50+EI50</f>
        <v>0</v>
      </c>
      <c r="EJ65" s="6" t="n">
        <f aca="false">EJ64-EI50+EJ50</f>
        <v>1</v>
      </c>
      <c r="EK65" s="6" t="n">
        <f aca="false">EK64-EJ50+EK50</f>
        <v>0</v>
      </c>
      <c r="EL65" s="6" t="n">
        <f aca="false">EL64-EK50+EL50</f>
        <v>52</v>
      </c>
      <c r="EM65" s="6" t="n">
        <f aca="false">EM64-EL50+EM50</f>
        <v>0</v>
      </c>
      <c r="EN65" s="6" t="n">
        <f aca="false">EN64-EM50+EN50</f>
        <v>0</v>
      </c>
      <c r="EO65" s="6" t="n">
        <f aca="false">EO64-EN50+EO50</f>
        <v>0</v>
      </c>
      <c r="EP65" s="6" t="n">
        <f aca="false">EP64-EO50+EP50</f>
        <v>0</v>
      </c>
      <c r="EQ65" s="6" t="n">
        <f aca="false">EQ64-EP50+EQ50</f>
        <v>0</v>
      </c>
      <c r="ER65" s="5" t="s">
        <v>29</v>
      </c>
      <c r="ES65" s="1"/>
      <c r="ET65" s="6" t="n">
        <f aca="false">ET64-ES50+ET50</f>
        <v>325</v>
      </c>
      <c r="EU65" s="6" t="n">
        <f aca="false">EU64-ET50+EU50</f>
        <v>92</v>
      </c>
      <c r="EV65" s="6" t="n">
        <f aca="false">EV64-EU50+EV50</f>
        <v>11</v>
      </c>
      <c r="EW65" s="6" t="n">
        <f aca="false">EW64-EV50+EW50</f>
        <v>58</v>
      </c>
      <c r="EX65" s="6" t="n">
        <f aca="false">EX64-EW50+EX50</f>
        <v>292</v>
      </c>
      <c r="EY65" s="6" t="n">
        <f aca="false">EY64-EX50+EY50</f>
        <v>344</v>
      </c>
      <c r="EZ65" s="6" t="n">
        <f aca="false">EZ64-EY50+EZ50</f>
        <v>310</v>
      </c>
      <c r="FA65" s="6" t="n">
        <f aca="false">FA64-EZ50+FA50</f>
        <v>957</v>
      </c>
      <c r="FB65" s="6" t="n">
        <f aca="false">FB64-FA50+FB50</f>
        <v>747</v>
      </c>
      <c r="FC65" s="6" t="n">
        <f aca="false">FC64-FB50+FC50</f>
        <v>514</v>
      </c>
      <c r="FD65" s="6" t="n">
        <f aca="false">FD64-FC50+FD50</f>
        <v>2747</v>
      </c>
      <c r="FE65" s="6" t="n">
        <f aca="false">FE64-FD50+FE50</f>
        <v>804</v>
      </c>
      <c r="FF65" s="6" t="n">
        <f aca="false">FF64-FE50+FF50</f>
        <v>1259</v>
      </c>
      <c r="FG65" s="6" t="n">
        <f aca="false">FG64-FF50+FG50</f>
        <v>2039</v>
      </c>
      <c r="FH65" s="6" t="n">
        <f aca="false">FH64-FG50+FH50</f>
        <v>2129</v>
      </c>
      <c r="FI65" s="6" t="n">
        <f aca="false">FI64-FH50+FI50</f>
        <v>3071</v>
      </c>
      <c r="FJ65" s="6" t="n">
        <f aca="false">FJ64-FI50+FJ50</f>
        <v>2119</v>
      </c>
      <c r="FK65" s="6" t="n">
        <f aca="false">FK64-FJ50+FK50</f>
        <v>6517</v>
      </c>
      <c r="FL65" s="6" t="n">
        <f aca="false">FL64-FK50+FL50</f>
        <v>3657</v>
      </c>
      <c r="FM65" s="6" t="n">
        <f aca="false">FM64-FL50+FM50</f>
        <v>3082</v>
      </c>
      <c r="FN65" s="6" t="n">
        <f aca="false">FN64-FM50+FN50</f>
        <v>1518</v>
      </c>
      <c r="FO65" s="6" t="n">
        <f aca="false">FO64-FN50+FO50</f>
        <v>1000</v>
      </c>
      <c r="FP65" s="6" t="n">
        <f aca="false">FP64-FO50+FP50</f>
        <v>2033</v>
      </c>
      <c r="FQ65" s="6" t="n">
        <f aca="false">FQ64-FP50+FQ50</f>
        <v>2008</v>
      </c>
      <c r="FR65" s="6" t="n">
        <f aca="false">FR64-FQ50+FR50</f>
        <v>1645</v>
      </c>
      <c r="FS65" s="6" t="n">
        <f aca="false">FS64-FR50+FS50</f>
        <v>2976</v>
      </c>
      <c r="FT65" s="6" t="n">
        <f aca="false">FT64-FS50+FT50</f>
        <v>4787</v>
      </c>
      <c r="FU65" s="6" t="n">
        <f aca="false">FU64-FT50+FU50</f>
        <v>7254</v>
      </c>
      <c r="FV65" s="6" t="n">
        <f aca="false">FV64-FU50+FV50</f>
        <v>635</v>
      </c>
      <c r="FW65" s="5" t="s">
        <v>29</v>
      </c>
      <c r="FX65" s="1"/>
      <c r="FY65" s="6" t="n">
        <f aca="false">FY64-FX50+FY50</f>
        <v>2342</v>
      </c>
      <c r="FZ65" s="6" t="n">
        <f aca="false">FZ64-FY50+FZ50</f>
        <v>1829</v>
      </c>
      <c r="GA65" s="6" t="e">
        <f aca="false">GA64-FZ50+GA50</f>
        <v>#VALUE!</v>
      </c>
      <c r="GB65" s="6" t="n">
        <f aca="false">GB64-GA50+GB50</f>
        <v>411</v>
      </c>
      <c r="GC65" s="6" t="n">
        <f aca="false">GC64-GB50+GC50</f>
        <v>686</v>
      </c>
      <c r="GD65" s="6" t="n">
        <f aca="false">GD64-GC50+GD50</f>
        <v>669</v>
      </c>
      <c r="GE65" s="6" t="n">
        <f aca="false">GE64-GD50+GE50</f>
        <v>685</v>
      </c>
      <c r="GF65" s="6" t="n">
        <f aca="false">GF64-GE50+GF50</f>
        <v>1535</v>
      </c>
      <c r="GG65" s="6" t="n">
        <f aca="false">GG64-GF50+GG50</f>
        <v>1210</v>
      </c>
      <c r="GH65" s="6" t="n">
        <f aca="false">GH64-GG50+GH50</f>
        <v>1029</v>
      </c>
      <c r="GI65" s="6" t="n">
        <f aca="false">GI64-GH50+GI50</f>
        <v>3500</v>
      </c>
      <c r="GJ65" s="6" t="n">
        <f aca="false">GJ64-GI50+GJ50</f>
        <v>1576</v>
      </c>
      <c r="GK65" s="6" t="n">
        <f aca="false">GK64-GJ50+GK50</f>
        <v>2480</v>
      </c>
      <c r="GL65" s="6" t="n">
        <f aca="false">FG65+DL65+CT65+BZ65+AU65+P65</f>
        <v>2938</v>
      </c>
      <c r="GM65" s="6" t="n">
        <f aca="false">GM64-GL50+GM50</f>
        <v>3341</v>
      </c>
      <c r="GN65" s="6" t="n">
        <f aca="false">FI65+DN65+CV65+CB65+AW65+R65+ED65</f>
        <v>3253</v>
      </c>
      <c r="GO65" s="6" t="n">
        <f aca="false">FJ65+DO65+CW65+CC65+AX65+S65+EE65</f>
        <v>3289</v>
      </c>
      <c r="GP65" s="6" t="n">
        <f aca="false">FK65+DP65+CX65+CD65+AY65+T65+EF65</f>
        <v>6947</v>
      </c>
      <c r="GQ65" s="6" t="n">
        <f aca="false">FL65+DQ65+CY65+CE65+AZ65+U65+EG65</f>
        <v>4220</v>
      </c>
      <c r="GR65" s="10" t="n">
        <f aca="false">FM65+DR65+CZ65+CF65+BA65+V65+EH65</f>
        <v>3751</v>
      </c>
      <c r="GS65" s="10" t="n">
        <f aca="false">FN65+DS65+DA65+CG65+BB65+W65+EI65</f>
        <v>1991</v>
      </c>
      <c r="GT65" s="10" t="n">
        <f aca="false">FO65+DT65+DB65+CH65+BC65+X65+EJ65</f>
        <v>1222</v>
      </c>
      <c r="GU65" s="10" t="n">
        <f aca="false">FP65+DU65+DC65+CI65+BD65+Y65+EK65</f>
        <v>2319</v>
      </c>
      <c r="GV65" s="6" t="n">
        <f aca="false">Z65+BE65+CJ65+DD65+DV65+EL65+FQ65</f>
        <v>2196</v>
      </c>
      <c r="GW65" s="6" t="n">
        <f aca="false">AA65+BF65+CK65+DE65+DW65+EM65+FR65</f>
        <v>1684</v>
      </c>
      <c r="GX65" s="6" t="n">
        <f aca="false">AB65+BG65+CL65+DF65+DX65+EN65+FS65</f>
        <v>3236</v>
      </c>
      <c r="GY65" s="6" t="n">
        <f aca="false">AC65+BH65+CM65+DG65+DY65+EO65+FT65</f>
        <v>5554</v>
      </c>
      <c r="GZ65" s="6" t="n">
        <f aca="false">AD65+BI65+CN65+DH65+DZ65+EP65+FU65</f>
        <v>8113</v>
      </c>
      <c r="HA65" s="6" t="n">
        <f aca="false">AE65+BJ65+CO65+DI65+EA65+EQ65+FV65</f>
        <v>845</v>
      </c>
      <c r="HB65" s="9" t="n">
        <f aca="false">(GZ65-GZ64)/(GZ64+0.01)*100</f>
        <v>10.6670158682092</v>
      </c>
      <c r="HC65" s="9" t="n">
        <f aca="false">(GZ65-GY65)/(GY65+0.01)*100</f>
        <v>46.0748180143716</v>
      </c>
      <c r="HD65" s="5" t="s">
        <v>29</v>
      </c>
      <c r="HE65" s="6" t="n">
        <f aca="false">HE64+HE50</f>
        <v>302</v>
      </c>
      <c r="HF65" s="6" t="n">
        <f aca="false">HF64-HE50+HF50</f>
        <v>295</v>
      </c>
      <c r="HG65" s="6" t="n">
        <f aca="false">HG64-HF50+HG50</f>
        <v>323</v>
      </c>
      <c r="HH65" s="6" t="n">
        <f aca="false">HH64-HG50+HH50</f>
        <v>100</v>
      </c>
      <c r="HI65" s="6" t="n">
        <f aca="false">HI64-HH50+HI50</f>
        <v>105</v>
      </c>
      <c r="HJ65" s="6" t="n">
        <f aca="false">HJ64-HI50+HJ50</f>
        <v>218</v>
      </c>
      <c r="HK65" s="6" t="n">
        <f aca="false">HK64-HJ50+HK50</f>
        <v>237</v>
      </c>
      <c r="HL65" s="6" t="n">
        <f aca="false">HL64-HK50+HL50</f>
        <v>249</v>
      </c>
      <c r="HM65" s="6" t="n">
        <f aca="false">HM64-HL50+HM50</f>
        <v>302</v>
      </c>
      <c r="HN65" s="6" t="n">
        <f aca="false">HN64-HM50+HN50</f>
        <v>938</v>
      </c>
      <c r="HO65" s="6" t="n">
        <f aca="false">HO64-HN50+HO50</f>
        <v>325</v>
      </c>
      <c r="HP65" s="6" t="n">
        <f aca="false">HP64-HO50+HP50</f>
        <v>672</v>
      </c>
      <c r="HQ65" s="6" t="n">
        <f aca="false">HQ64-HP50+HQ50</f>
        <v>171</v>
      </c>
      <c r="HR65" s="6" t="n">
        <f aca="false">HR64-HQ50+HR50</f>
        <v>276</v>
      </c>
      <c r="HS65" s="6" t="n">
        <f aca="false">HS64-HR50+HS50</f>
        <v>219</v>
      </c>
      <c r="HT65" s="6" t="n">
        <f aca="false">HT64-HS50+HT50</f>
        <v>145</v>
      </c>
      <c r="HU65" s="6" t="n">
        <f aca="false">HU64-HT50+HU50</f>
        <v>118</v>
      </c>
      <c r="HV65" s="6" t="n">
        <f aca="false">HV64-HU50+HV50</f>
        <v>173</v>
      </c>
      <c r="HW65" s="6" t="n">
        <f aca="false">HW64-HV50+HW50</f>
        <v>404</v>
      </c>
      <c r="HX65" s="6" t="n">
        <f aca="false">HX64-HW50+HX50</f>
        <v>290</v>
      </c>
      <c r="HY65" s="6" t="n">
        <f aca="false">HY64-HX50+HY50</f>
        <v>676</v>
      </c>
      <c r="HZ65" s="6" t="n">
        <f aca="false">HZ64-HY50+HZ50</f>
        <v>333</v>
      </c>
      <c r="IA65" s="6" t="n">
        <f aca="false">IA64-HZ50+IA50</f>
        <v>131</v>
      </c>
      <c r="IB65" s="5" t="s">
        <v>29</v>
      </c>
      <c r="IC65" s="3" t="s">
        <v>31</v>
      </c>
      <c r="ID65" s="6" t="n">
        <f aca="false">ID64-IC50+ID50</f>
        <v>694</v>
      </c>
      <c r="IE65" s="6" t="n">
        <f aca="false">IE64-ID50+IE50</f>
        <v>424</v>
      </c>
      <c r="IF65" s="6" t="n">
        <f aca="false">IF64-IE50+IF50</f>
        <v>414</v>
      </c>
      <c r="IG65" s="6" t="n">
        <f aca="false">IG64-IF50+IG50</f>
        <v>2642</v>
      </c>
      <c r="IH65" s="6" t="n">
        <f aca="false">IH64-IG50+IH50</f>
        <v>586</v>
      </c>
      <c r="II65" s="6" t="n">
        <f aca="false">II64-IH50+II50</f>
        <v>1022</v>
      </c>
      <c r="IJ65" s="6" t="n">
        <f aca="false">IJ64-II50+IJ50</f>
        <v>1790</v>
      </c>
      <c r="IK65" s="6" t="n">
        <f aca="false">IK64-IJ50+IK50</f>
        <v>1827</v>
      </c>
      <c r="IL65" s="6" t="n">
        <f aca="false">IL64-IK50+IL50</f>
        <v>2133</v>
      </c>
      <c r="IM65" s="6" t="n">
        <f aca="false">IM64-IL50+IM50</f>
        <v>1894</v>
      </c>
      <c r="IN65" s="6" t="n">
        <f aca="false">IN64-IM50+IN50</f>
        <v>5845</v>
      </c>
      <c r="IO65" s="6" t="n">
        <f aca="false">IO64-IN50+IO50</f>
        <v>3486</v>
      </c>
      <c r="IP65" s="6" t="n">
        <f aca="false">IP64-IO50+IP50</f>
        <v>2806</v>
      </c>
      <c r="IQ65" s="6" t="n">
        <f aca="false">IQ64-IP50+IQ50</f>
        <v>1299</v>
      </c>
      <c r="IR65" s="6" t="n">
        <f aca="false">IR64-IQ50+IR50</f>
        <v>855</v>
      </c>
      <c r="IS65" s="6" t="n">
        <f aca="false">IS64-IR50+IS50</f>
        <v>1915</v>
      </c>
      <c r="IT65" s="6" t="n">
        <f aca="false">IT64-IS50+IT50</f>
        <v>1835</v>
      </c>
      <c r="IU65" s="6" t="n">
        <f aca="false">IU64-IT50+IU50</f>
        <v>1241</v>
      </c>
      <c r="IV65" s="6" t="n">
        <f aca="false">IV64-IU50+IV50</f>
        <v>2686</v>
      </c>
      <c r="IW65" s="6" t="n">
        <f aca="false">IW64-IV50+IW50</f>
        <v>4111</v>
      </c>
      <c r="IX65" s="6" t="n">
        <f aca="false">IX64-IW50+IX50</f>
        <v>6921</v>
      </c>
      <c r="IY65" s="6" t="n">
        <f aca="false">IY64-IX50+IY50</f>
        <v>504</v>
      </c>
      <c r="IZ65" s="5" t="s">
        <v>29</v>
      </c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</row>
    <row r="66" customFormat="false" ht="12.8" hidden="false" customHeight="false" outlineLevel="0" collapsed="false">
      <c r="A66" s="3" t="s">
        <v>30</v>
      </c>
      <c r="B66" s="6" t="n">
        <f aca="false">SUM(B40:B51)</f>
        <v>2143</v>
      </c>
      <c r="C66" s="6" t="n">
        <f aca="false">SUM(C40:C51)</f>
        <v>2254</v>
      </c>
      <c r="D66" s="6" t="n">
        <f aca="false">SUM(D40:D51)</f>
        <v>809</v>
      </c>
      <c r="E66" s="6" t="n">
        <f aca="false">SUM(E40:E51)</f>
        <v>161</v>
      </c>
      <c r="F66" s="6" t="n">
        <f aca="false">SUM(F40:F51)</f>
        <v>202</v>
      </c>
      <c r="G66" s="6" t="n">
        <f aca="false">SUM(G40:G51)</f>
        <v>323</v>
      </c>
      <c r="H66" s="6" t="n">
        <f aca="false">SUM(H40:H51)</f>
        <v>278</v>
      </c>
      <c r="I66" s="6" t="n">
        <f aca="false">SUM(I40:I51)</f>
        <v>143</v>
      </c>
      <c r="J66" s="6" t="n">
        <f aca="false">SUM(J40:J51)</f>
        <v>77</v>
      </c>
      <c r="K66" s="6" t="n">
        <f aca="false">SUM(K40:K51)</f>
        <v>201</v>
      </c>
      <c r="L66" s="6" t="n">
        <f aca="false">SUM(L40:L51)</f>
        <v>282</v>
      </c>
      <c r="M66" s="6" t="n">
        <f aca="false">SUM(M40:M51)</f>
        <v>368</v>
      </c>
      <c r="N66" s="6" t="n">
        <f aca="false">SUM(N40:N51)</f>
        <v>252</v>
      </c>
      <c r="O66" s="6" t="n">
        <f aca="false">SUM(O40:O51)</f>
        <v>189</v>
      </c>
      <c r="P66" s="6" t="n">
        <f aca="false">SUM(P40:P51)</f>
        <v>178</v>
      </c>
      <c r="Q66" s="6" t="n">
        <f aca="false">SUM(Q40:Q51)</f>
        <v>253</v>
      </c>
      <c r="R66" s="6" t="n">
        <f aca="false">SUM(R40:R51)</f>
        <v>79</v>
      </c>
      <c r="S66" s="6" t="n">
        <f aca="false">SUM(S40:S51)</f>
        <v>625</v>
      </c>
      <c r="T66" s="6" t="n">
        <f aca="false">SUM(T40:T51)</f>
        <v>263</v>
      </c>
      <c r="U66" s="6" t="n">
        <f aca="false">SUM(U40:U51)</f>
        <v>156</v>
      </c>
      <c r="V66" s="6" t="n">
        <f aca="false">SUM(V40:V51)</f>
        <v>94</v>
      </c>
      <c r="W66" s="6" t="n">
        <f aca="false">SUM(W40:W51)</f>
        <v>92</v>
      </c>
      <c r="X66" s="6" t="n">
        <f aca="false">SUM(X40:X51)</f>
        <v>78</v>
      </c>
      <c r="Y66" s="6" t="n">
        <f aca="false">SUM(Y40:Y51)</f>
        <v>44</v>
      </c>
      <c r="Z66" s="6" t="n">
        <f aca="false">SUM(Z40:Z51)</f>
        <v>38</v>
      </c>
      <c r="AA66" s="6" t="n">
        <f aca="false">SUM(AA40:AA51)</f>
        <v>31</v>
      </c>
      <c r="AB66" s="6" t="n">
        <f aca="false">SUM(AB40:AB51)</f>
        <v>212</v>
      </c>
      <c r="AC66" s="6" t="n">
        <f aca="false">SUM(AC40:AC51)</f>
        <v>110</v>
      </c>
      <c r="AD66" s="6" t="n">
        <f aca="false">SUM(AD40:AD51)</f>
        <v>614</v>
      </c>
      <c r="AE66" s="6" t="n">
        <f aca="false">SUM(AE40:AE51)</f>
        <v>98</v>
      </c>
      <c r="AF66" s="5" t="s">
        <v>30</v>
      </c>
      <c r="AG66" s="6" t="n">
        <f aca="false">SUM(AG40:AG51)</f>
        <v>466</v>
      </c>
      <c r="AH66" s="6" t="n">
        <f aca="false">SUM(AH40:AH51)</f>
        <v>281</v>
      </c>
      <c r="AI66" s="6" t="n">
        <f aca="false">SUM(AI40:AI51)</f>
        <v>63</v>
      </c>
      <c r="AJ66" s="6" t="n">
        <f aca="false">SUM(AJ40:AJ51)</f>
        <v>73</v>
      </c>
      <c r="AK66" s="6" t="n">
        <f aca="false">SUM(AK40:AK51)</f>
        <v>84</v>
      </c>
      <c r="AL66" s="6" t="n">
        <f aca="false">SUM(AL40:AL51)</f>
        <v>76</v>
      </c>
      <c r="AM66" s="6" t="n">
        <f aca="false">SUM(AM40:AM51)</f>
        <v>73</v>
      </c>
      <c r="AN66" s="6" t="n">
        <f aca="false">SUM(AN40:AN51)</f>
        <v>219</v>
      </c>
      <c r="AO66" s="6" t="n">
        <f aca="false">SUM(AO40:AO51)</f>
        <v>484</v>
      </c>
      <c r="AP66" s="6" t="n">
        <f aca="false">SUM(AP40:AP51)</f>
        <v>198</v>
      </c>
      <c r="AQ66" s="6" t="n">
        <f aca="false">SUM(AQ40:AQ51)</f>
        <v>104</v>
      </c>
      <c r="AR66" s="6" t="n">
        <f aca="false">SUM(AR40:AR51)</f>
        <v>401</v>
      </c>
      <c r="AS66" s="6" t="n">
        <f aca="false">SUM(AS40:AS51)</f>
        <v>403</v>
      </c>
      <c r="AT66" s="6" t="n">
        <f aca="false">SUM(AT40:AT51)</f>
        <v>1024</v>
      </c>
      <c r="AU66" s="6" t="n">
        <f aca="false">SUM(AU40:AU51)</f>
        <v>599</v>
      </c>
      <c r="AV66" s="6" t="n">
        <f aca="false">SUM(AV40:AV51)</f>
        <v>911</v>
      </c>
      <c r="AW66" s="6" t="n">
        <f aca="false">SUM(AW40:AW51)</f>
        <v>65</v>
      </c>
      <c r="AX66" s="6" t="n">
        <f aca="false">SUM(AX40:AX51)</f>
        <v>487</v>
      </c>
      <c r="AY66" s="6" t="n">
        <f aca="false">SUM(AY40:AY51)</f>
        <v>194</v>
      </c>
      <c r="AZ66" s="6" t="n">
        <f aca="false">SUM(AZ40:AZ51)</f>
        <v>302</v>
      </c>
      <c r="BA66" s="6" t="n">
        <f aca="false">SUM(BA40:BA51)</f>
        <v>361</v>
      </c>
      <c r="BB66" s="6" t="n">
        <f aca="false">SUM(BB40:BB51)</f>
        <v>275</v>
      </c>
      <c r="BC66" s="6" t="n">
        <f aca="false">SUM(BC40:BC51)</f>
        <v>136</v>
      </c>
      <c r="BD66" s="6" t="n">
        <f aca="false">SUM(BD40:BD51)</f>
        <v>163</v>
      </c>
      <c r="BE66" s="6" t="n">
        <f aca="false">SUM(BE40:BE51)</f>
        <v>94</v>
      </c>
      <c r="BF66" s="6" t="n">
        <f aca="false">SUM(BF40:BF51)</f>
        <v>0</v>
      </c>
      <c r="BG66" s="6" t="n">
        <f aca="false">SUM(BG40:BG51)</f>
        <v>48</v>
      </c>
      <c r="BH66" s="6" t="n">
        <f aca="false">SUM(BH40:BH51)</f>
        <v>677</v>
      </c>
      <c r="BI66" s="6" t="n">
        <f aca="false">SUM(BI40:BI51)</f>
        <v>259</v>
      </c>
      <c r="BJ66" s="6" t="n">
        <f aca="false">SUM(BJ40:BJ51)</f>
        <v>0</v>
      </c>
      <c r="BK66" s="5" t="s">
        <v>30</v>
      </c>
      <c r="BL66" s="6" t="n">
        <f aca="false">SUM(BL40:BL51)</f>
        <v>213</v>
      </c>
      <c r="BM66" s="6" t="n">
        <f aca="false">SUM(BM40:BM51)</f>
        <v>156</v>
      </c>
      <c r="BN66" s="6" t="n">
        <f aca="false">SUM(BN40:BN51)</f>
        <v>134</v>
      </c>
      <c r="BO66" s="6" t="n">
        <f aca="false">SUM(BO40:BO51)</f>
        <v>30</v>
      </c>
      <c r="BP66" s="6" t="n">
        <f aca="false">SUM(BP40:BP51)</f>
        <v>26</v>
      </c>
      <c r="BQ66" s="6" t="n">
        <f aca="false">SUM(BQ40:BQ51)</f>
        <v>0</v>
      </c>
      <c r="BR66" s="6" t="n">
        <f aca="false">SUM(BR40:BR51)</f>
        <v>0</v>
      </c>
      <c r="BS66" s="6" t="n">
        <f aca="false">SUM(BS40:BS51)</f>
        <v>9</v>
      </c>
      <c r="BT66" s="6" t="n">
        <f aca="false">SUM(BT40:BT51)</f>
        <v>2</v>
      </c>
      <c r="BU66" s="6" t="n">
        <f aca="false">SUM(BU40:BU51)</f>
        <v>50</v>
      </c>
      <c r="BV66" s="6" t="n">
        <f aca="false">SUM(BV40:BV51)</f>
        <v>174</v>
      </c>
      <c r="BW66" s="6" t="n">
        <f aca="false">SUM(BW40:BW51)</f>
        <v>46</v>
      </c>
      <c r="BX66" s="6" t="n">
        <f aca="false">SUM(BX40:BX51)</f>
        <v>4</v>
      </c>
      <c r="BY66" s="6" t="n">
        <f aca="false">SUM(BY40:BY51)</f>
        <v>66</v>
      </c>
      <c r="BZ66" s="6" t="n">
        <f aca="false">SUM(BZ40:BZ51)</f>
        <v>61</v>
      </c>
      <c r="CA66" s="6" t="n">
        <f aca="false">SUM(CA40:CA51)</f>
        <v>4</v>
      </c>
      <c r="CB66" s="6" t="n">
        <f aca="false">SUM(CB40:CB51)</f>
        <v>0</v>
      </c>
      <c r="CC66" s="6" t="n">
        <f aca="false">SUM(CC40:CC51)</f>
        <v>32</v>
      </c>
      <c r="CD66" s="6" t="n">
        <f aca="false">SUM(CD40:CD51)</f>
        <v>0</v>
      </c>
      <c r="CE66" s="6" t="n">
        <f aca="false">SUM(CE40:CE51)</f>
        <v>24</v>
      </c>
      <c r="CF66" s="6" t="n">
        <f aca="false">SUM(CF40:CF51)</f>
        <v>182</v>
      </c>
      <c r="CG66" s="6" t="n">
        <f aca="false">SUM(CG40:CG51)</f>
        <v>95</v>
      </c>
      <c r="CH66" s="6" t="n">
        <f aca="false">SUM(CH40:CH51)</f>
        <v>23</v>
      </c>
      <c r="CI66" s="6" t="n">
        <f aca="false">SUM(CI40:CI51)</f>
        <v>48</v>
      </c>
      <c r="CJ66" s="6" t="n">
        <f aca="false">SUM(CJ40:CJ51)</f>
        <v>0</v>
      </c>
      <c r="CK66" s="6" t="n">
        <f aca="false">SUM(CK40:CK51)</f>
        <v>0</v>
      </c>
      <c r="CL66" s="6" t="n">
        <f aca="false">SUM(CL40:CL51)</f>
        <v>0</v>
      </c>
      <c r="CM66" s="6" t="n">
        <f aca="false">SUM(CM40:CM51)</f>
        <v>40</v>
      </c>
      <c r="CN66" s="6" t="n">
        <f aca="false">SUM(CN40:CN51)</f>
        <v>0</v>
      </c>
      <c r="CO66" s="6" t="n">
        <f aca="false">SUM(CO40:CO51)</f>
        <v>0</v>
      </c>
      <c r="CP66" s="5" t="s">
        <v>30</v>
      </c>
      <c r="CQ66" s="1"/>
      <c r="CR66" s="6" t="n">
        <f aca="false">SUM(CR40:CR51)</f>
        <v>0</v>
      </c>
      <c r="CS66" s="6" t="n">
        <f aca="false">SUM(CS40:CS51)</f>
        <v>4</v>
      </c>
      <c r="CT66" s="6" t="n">
        <f aca="false">SUM(CT40:CT51)</f>
        <v>0</v>
      </c>
      <c r="CU66" s="6" t="n">
        <f aca="false">SUM(CU40:CU51)</f>
        <v>2</v>
      </c>
      <c r="CV66" s="6" t="n">
        <f aca="false">SUM(CV40:CV51)</f>
        <v>14</v>
      </c>
      <c r="CW66" s="6" t="n">
        <f aca="false">SUM(CW40:CW51)</f>
        <v>29</v>
      </c>
      <c r="CX66" s="6" t="n">
        <f aca="false">SUM(CX40:CX51)</f>
        <v>2</v>
      </c>
      <c r="CY66" s="6" t="n">
        <f aca="false">SUM(CY40:CY51)</f>
        <v>12</v>
      </c>
      <c r="CZ66" s="6" t="n">
        <f aca="false">SUM(CZ40:CZ51)</f>
        <v>9</v>
      </c>
      <c r="DA66" s="6" t="n">
        <f aca="false">SUM(DA40:DA51)</f>
        <v>7</v>
      </c>
      <c r="DB66" s="6" t="n">
        <f aca="false">SUM(DB40:DB51)</f>
        <v>0</v>
      </c>
      <c r="DC66" s="6" t="n">
        <f aca="false">SUM(DC40:DC51)</f>
        <v>7</v>
      </c>
      <c r="DD66" s="6" t="n">
        <f aca="false">SUM(DD40:DD51)</f>
        <v>4</v>
      </c>
      <c r="DE66" s="6" t="n">
        <f aca="false">SUM(DE40:DE51)</f>
        <v>4</v>
      </c>
      <c r="DF66" s="6" t="n">
        <f aca="false">SUM(DF40:DF51)</f>
        <v>0</v>
      </c>
      <c r="DG66" s="6" t="n">
        <f aca="false">SUM(DG40:DG51)</f>
        <v>0</v>
      </c>
      <c r="DH66" s="6" t="n">
        <f aca="false">SUM(DH40:DH51)</f>
        <v>0</v>
      </c>
      <c r="DI66" s="6" t="n">
        <f aca="false">SUM(DI40:DI51)</f>
        <v>0</v>
      </c>
      <c r="DJ66" s="5" t="s">
        <v>30</v>
      </c>
      <c r="DK66" s="6" t="n">
        <f aca="false">SUM(DK40:DK51)</f>
        <v>0</v>
      </c>
      <c r="DL66" s="6" t="n">
        <f aca="false">SUM(DL40:DL51)</f>
        <v>0</v>
      </c>
      <c r="DM66" s="6" t="n">
        <f aca="false">SUM(DM40:DM51)</f>
        <v>8</v>
      </c>
      <c r="DN66" s="6" t="n">
        <f aca="false">SUM(DN40:DN51)</f>
        <v>0</v>
      </c>
      <c r="DO66" s="6" t="n">
        <f aca="false">SUM(DO40:DO51)</f>
        <v>0</v>
      </c>
      <c r="DP66" s="6" t="n">
        <f aca="false">SUM(DP40:DP51)</f>
        <v>4</v>
      </c>
      <c r="DQ66" s="6" t="n">
        <f aca="false">SUM(DQ40:DQ51)</f>
        <v>14</v>
      </c>
      <c r="DR66" s="6" t="n">
        <f aca="false">SUM(DR40:DR51)</f>
        <v>0</v>
      </c>
      <c r="DS66" s="6" t="n">
        <f aca="false">SUM(DS40:DS51)</f>
        <v>4</v>
      </c>
      <c r="DT66" s="6" t="n">
        <f aca="false">SUM(DT40:DT51)</f>
        <v>0</v>
      </c>
      <c r="DU66" s="6" t="n">
        <f aca="false">SUM(DU40:DU51)</f>
        <v>0</v>
      </c>
      <c r="DV66" s="6" t="n">
        <f aca="false">SUM(DV40:DV51)</f>
        <v>0</v>
      </c>
      <c r="DW66" s="6" t="n">
        <f aca="false">SUM(DW40:DW51)</f>
        <v>4</v>
      </c>
      <c r="DX66" s="6" t="n">
        <f aca="false">SUM(DX40:DX51)</f>
        <v>0</v>
      </c>
      <c r="DY66" s="6" t="n">
        <f aca="false">SUM(DY40:DY51)</f>
        <v>0</v>
      </c>
      <c r="DZ66" s="6" t="n">
        <f aca="false">SUM(DZ40:DZ51)</f>
        <v>38</v>
      </c>
      <c r="EA66" s="6" t="n">
        <f aca="false">SUM(EA40:EA51)</f>
        <v>0</v>
      </c>
      <c r="EB66" s="5" t="s">
        <v>30</v>
      </c>
      <c r="EC66" s="6" t="n">
        <f aca="false">SUM(EC40:EC51)</f>
        <v>41</v>
      </c>
      <c r="ED66" s="6" t="n">
        <f aca="false">SUM(ED40:ED51)</f>
        <v>26</v>
      </c>
      <c r="EE66" s="6" t="n">
        <f aca="false">SUM(EE40:EE51)</f>
        <v>17</v>
      </c>
      <c r="EF66" s="6" t="n">
        <f aca="false">SUM(EF40:EF51)</f>
        <v>0</v>
      </c>
      <c r="EG66" s="6" t="n">
        <f aca="false">SUM(EG40:EG51)</f>
        <v>9</v>
      </c>
      <c r="EH66" s="6" t="n">
        <f aca="false">SUM(EH40:EH51)</f>
        <v>12</v>
      </c>
      <c r="EI66" s="6" t="n">
        <f aca="false">SUM(EI40:EI51)</f>
        <v>0</v>
      </c>
      <c r="EJ66" s="6" t="n">
        <f aca="false">SUM(EJ40:EJ51)</f>
        <v>1</v>
      </c>
      <c r="EK66" s="6" t="n">
        <f aca="false">SUM(EK40:EK51)</f>
        <v>0</v>
      </c>
      <c r="EL66" s="6" t="n">
        <f aca="false">SUM(EL40:EL51)</f>
        <v>52</v>
      </c>
      <c r="EM66" s="6" t="n">
        <f aca="false">SUM(EM40:EM51)</f>
        <v>0</v>
      </c>
      <c r="EN66" s="6" t="n">
        <f aca="false">SUM(EN40:EN51)</f>
        <v>0</v>
      </c>
      <c r="EO66" s="6" t="n">
        <f aca="false">SUM(EO40:EO51)</f>
        <v>0</v>
      </c>
      <c r="EP66" s="6" t="n">
        <f aca="false">SUM(EP40:EP51)</f>
        <v>0</v>
      </c>
      <c r="EQ66" s="6" t="n">
        <f aca="false">SUM(EQ40:EQ51)</f>
        <v>0</v>
      </c>
      <c r="ER66" s="5" t="s">
        <v>30</v>
      </c>
      <c r="ES66" s="6" t="n">
        <f aca="false">SUM(ES40:ES51)</f>
        <v>761</v>
      </c>
      <c r="ET66" s="6" t="n">
        <f aca="false">SUM(ET40:ET51)</f>
        <v>272</v>
      </c>
      <c r="EU66" s="6" t="n">
        <f aca="false">SUM(EU40:EU51)</f>
        <v>86</v>
      </c>
      <c r="EV66" s="6" t="n">
        <f aca="false">SUM(EV40:EV51)</f>
        <v>11</v>
      </c>
      <c r="EW66" s="6" t="n">
        <f aca="false">SUM(EW40:EW51)</f>
        <v>58</v>
      </c>
      <c r="EX66" s="6" t="n">
        <f aca="false">SUM(EX40:EX51)</f>
        <v>469</v>
      </c>
      <c r="EY66" s="6" t="n">
        <f aca="false">SUM(EY40:EY51)</f>
        <v>175</v>
      </c>
      <c r="EZ66" s="6" t="n">
        <f aca="false">SUM(EZ40:EZ51)</f>
        <v>334</v>
      </c>
      <c r="FA66" s="6" t="n">
        <f aca="false">SUM(FA40:FA51)</f>
        <v>971</v>
      </c>
      <c r="FB66" s="6" t="n">
        <f aca="false">SUM(FB40:FB51)</f>
        <v>701</v>
      </c>
      <c r="FC66" s="6" t="n">
        <f aca="false">SUM(FC40:FC51)</f>
        <v>534</v>
      </c>
      <c r="FD66" s="6" t="n">
        <f aca="false">SUM(FD40:FD51)</f>
        <v>2825</v>
      </c>
      <c r="FE66" s="6" t="n">
        <f aca="false">SUM(FE40:FE51)</f>
        <v>710</v>
      </c>
      <c r="FF66" s="6" t="n">
        <f aca="false">SUM(FF40:FF51)</f>
        <v>1289</v>
      </c>
      <c r="FG66" s="6" t="n">
        <f aca="false">SUM(FG40:FG51)</f>
        <v>2403</v>
      </c>
      <c r="FH66" s="6" t="n">
        <f aca="false">SUM(FH40:FH51)</f>
        <v>1975</v>
      </c>
      <c r="FI66" s="6" t="n">
        <f aca="false">SUM(FI40:FI51)</f>
        <v>2924</v>
      </c>
      <c r="FJ66" s="6" t="n">
        <f aca="false">SUM(FJ40:FJ51)</f>
        <v>2332</v>
      </c>
      <c r="FK66" s="6" t="n">
        <f aca="false">SUM(FK40:FK51)</f>
        <v>6507</v>
      </c>
      <c r="FL66" s="6" t="n">
        <f aca="false">SUM(FL40:FL51)</f>
        <v>3854</v>
      </c>
      <c r="FM66" s="6" t="n">
        <f aca="false">SUM(FM40:FM51)</f>
        <v>2621</v>
      </c>
      <c r="FN66" s="6" t="n">
        <f aca="false">SUM(FN40:FN51)</f>
        <v>1496</v>
      </c>
      <c r="FO66" s="6" t="n">
        <f aca="false">SUM(FO40:FO51)</f>
        <v>1161</v>
      </c>
      <c r="FP66" s="6" t="n">
        <f aca="false">SUM(FP40:FP51)</f>
        <v>2134</v>
      </c>
      <c r="FQ66" s="6" t="n">
        <f aca="false">SUM(FQ40:FQ51)</f>
        <v>1748</v>
      </c>
      <c r="FR66" s="6" t="n">
        <f aca="false">SUM(FR40:FR51)</f>
        <v>1786</v>
      </c>
      <c r="FS66" s="6" t="n">
        <f aca="false">SUM(FS40:FS51)</f>
        <v>3182</v>
      </c>
      <c r="FT66" s="6" t="n">
        <f aca="false">SUM(FT40:FT51)</f>
        <v>4757</v>
      </c>
      <c r="FU66" s="6" t="n">
        <f aca="false">SUM(FU40:FU51)</f>
        <v>7530</v>
      </c>
      <c r="FV66" s="6" t="n">
        <f aca="false">SUM(FV40:FV51)</f>
        <v>26</v>
      </c>
      <c r="FW66" s="5" t="s">
        <v>30</v>
      </c>
      <c r="FX66" s="6" t="n">
        <f aca="false">SUM(FX40:FX51)</f>
        <v>3583</v>
      </c>
      <c r="FY66" s="6" t="n">
        <f aca="false">SUM(FY40:FY51)</f>
        <v>2963</v>
      </c>
      <c r="FZ66" s="6" t="s">
        <v>44</v>
      </c>
      <c r="GA66" s="6" t="n">
        <f aca="false">SUM(GA40:GA51)</f>
        <v>275</v>
      </c>
      <c r="GB66" s="6" t="n">
        <f aca="false">SUM(GB40:GB51)</f>
        <v>370</v>
      </c>
      <c r="GC66" s="6" t="n">
        <f aca="false">SUM(GC40:GC51)</f>
        <v>868</v>
      </c>
      <c r="GD66" s="6" t="n">
        <f aca="false">SUM(GD40:GD51)</f>
        <v>526</v>
      </c>
      <c r="GE66" s="6" t="n">
        <f aca="false">SUM(GE40:GE51)</f>
        <v>705</v>
      </c>
      <c r="GF66" s="6" t="n">
        <f aca="false">SUM(GF40:GF51)</f>
        <v>1534</v>
      </c>
      <c r="GG66" s="6" t="n">
        <f aca="false">SUM(GG40:GG51)</f>
        <v>1150</v>
      </c>
      <c r="GH66" s="6" t="n">
        <f aca="false">SUM(GH40:GH51)</f>
        <v>1094</v>
      </c>
      <c r="GI66" s="6" t="n">
        <f aca="false">SUM(GI40:GI51)</f>
        <v>3640</v>
      </c>
      <c r="GJ66" s="6" t="n">
        <f aca="false">SUM(GJ40:GJ51)</f>
        <v>1369</v>
      </c>
      <c r="GK66" s="6" t="n">
        <f aca="false">SUM(GK40:GK51)</f>
        <v>2572</v>
      </c>
      <c r="GL66" s="6" t="n">
        <f aca="false">FG66+DL66+CT66+BZ66+AU66+P66</f>
        <v>3241</v>
      </c>
      <c r="GM66" s="6" t="n">
        <f aca="false">FH66+DM66+CU66+CA66+AV66+Q66+EC66</f>
        <v>3194</v>
      </c>
      <c r="GN66" s="6" t="n">
        <f aca="false">FI66+DN66+CV66+CB66+AW66+R66+ED66</f>
        <v>3108</v>
      </c>
      <c r="GO66" s="6" t="n">
        <f aca="false">FJ66+DO66+CW66+CC66+AX66+S66+EE66</f>
        <v>3522</v>
      </c>
      <c r="GP66" s="6" t="n">
        <f aca="false">FK66+DP66+CX66+CD66+AY66+T66+EF66</f>
        <v>6970</v>
      </c>
      <c r="GQ66" s="6" t="n">
        <f aca="false">FL66+DQ66+CY66+CE66+AZ66+U66+EG66</f>
        <v>4371</v>
      </c>
      <c r="GR66" s="10" t="n">
        <f aca="false">FM66+DR66+CZ66+CF66+BA66+V66+EH66</f>
        <v>3279</v>
      </c>
      <c r="GS66" s="10" t="n">
        <f aca="false">FN66+DS66+DA66+CG66+BB66+W66+EI66</f>
        <v>1969</v>
      </c>
      <c r="GT66" s="10" t="n">
        <f aca="false">FO66+DT66+DB66+CH66+BC66+X66+EJ66</f>
        <v>1399</v>
      </c>
      <c r="GU66" s="10" t="n">
        <f aca="false">FP66+DU66+DC66+CI66+BD66+Y66+EK66</f>
        <v>2396</v>
      </c>
      <c r="GV66" s="6" t="n">
        <f aca="false">Z66+BE66+CJ66+DD66+DV66+EL66+FQ66</f>
        <v>1936</v>
      </c>
      <c r="GW66" s="6" t="n">
        <f aca="false">AA66+BF66+CK66+DE66+DW66+EM66+FR66</f>
        <v>1825</v>
      </c>
      <c r="GX66" s="6" t="n">
        <f aca="false">AB66+BG66+CL66+DF66+DX66+EN66+FS66</f>
        <v>3442</v>
      </c>
      <c r="GY66" s="6" t="n">
        <f aca="false">AC66+BH66+CM66+DG66+DY66+EO66+FT66</f>
        <v>5584</v>
      </c>
      <c r="GZ66" s="6" t="n">
        <f aca="false">AD66+BI66+CN66+DH66+DZ66+EP66+FU66</f>
        <v>8441</v>
      </c>
      <c r="HA66" s="6" t="n">
        <f aca="false">AE66+BJ66+CO66+DI66+EA66+EQ66+FV66</f>
        <v>124</v>
      </c>
      <c r="HB66" s="9" t="n">
        <f aca="false">(GZ66-GZ65)/(GZ65+0.01)*100</f>
        <v>4.04288913732388</v>
      </c>
      <c r="HC66" s="9" t="n">
        <f aca="false">(GZ66-GY66)/(GY66+0.01)*100</f>
        <v>51.1639484886309</v>
      </c>
      <c r="HD66" s="5" t="s">
        <v>30</v>
      </c>
      <c r="HE66" s="6" t="n">
        <f aca="false">SUM(HE40:HE51)</f>
        <v>334</v>
      </c>
      <c r="HF66" s="6" t="n">
        <f aca="false">SUM(HF40:HF51)</f>
        <v>305</v>
      </c>
      <c r="HG66" s="6" t="n">
        <f aca="false">SUM(HG40:HG51)</f>
        <v>281</v>
      </c>
      <c r="HH66" s="6" t="n">
        <f aca="false">SUM(HH40:HH51)</f>
        <v>107</v>
      </c>
      <c r="HI66" s="6" t="n">
        <f aca="false">SUM(HI40:HI51)</f>
        <v>98</v>
      </c>
      <c r="HJ66" s="6" t="n">
        <f aca="false">SUM(HJ40:HJ51)</f>
        <v>218</v>
      </c>
      <c r="HK66" s="6" t="n">
        <f aca="false">SUM(HK40:HK51)</f>
        <v>239</v>
      </c>
      <c r="HL66" s="6" t="n">
        <f aca="false">SUM(HL40:HL51)</f>
        <v>247</v>
      </c>
      <c r="HM66" s="6" t="n">
        <f aca="false">SUM(HM40:HM51)</f>
        <v>302</v>
      </c>
      <c r="HN66" s="6" t="n">
        <f aca="false">SUM(HN40:HN51)</f>
        <v>950</v>
      </c>
      <c r="HO66" s="6" t="n">
        <f aca="false">SUM(HO40:HO51)</f>
        <v>383</v>
      </c>
      <c r="HP66" s="6" t="n">
        <f aca="false">SUM(HP40:HP51)</f>
        <v>635</v>
      </c>
      <c r="HQ66" s="6" t="n">
        <f aca="false">SUM(HQ40:HQ51)</f>
        <v>144</v>
      </c>
      <c r="HR66" s="6" t="n">
        <f aca="false">SUM(HR40:HR51)</f>
        <v>272</v>
      </c>
      <c r="HS66" s="6" t="n">
        <f aca="false">SUM(HS40:HS51)</f>
        <v>217</v>
      </c>
      <c r="HT66" s="6" t="n">
        <f aca="false">SUM(HT40:HT51)</f>
        <v>145</v>
      </c>
      <c r="HU66" s="6" t="n">
        <f aca="false">SUM(HU40:HU51)</f>
        <v>118</v>
      </c>
      <c r="HV66" s="6" t="n">
        <f aca="false">SUM(HV40:HV51)</f>
        <v>173</v>
      </c>
      <c r="HW66" s="6" t="n">
        <f aca="false">SUM(HW40:HW51)</f>
        <v>507</v>
      </c>
      <c r="HX66" s="6" t="n">
        <f aca="false">SUM(HX40:HX51)</f>
        <v>190</v>
      </c>
      <c r="HY66" s="6" t="n">
        <f aca="false">SUM(HY40:HY51)</f>
        <v>673</v>
      </c>
      <c r="HZ66" s="6" t="n">
        <f aca="false">SUM(HZ40:HZ51)</f>
        <v>464</v>
      </c>
      <c r="IA66" s="6" t="n">
        <f aca="false">SUM(IA40:IA51)</f>
        <v>0</v>
      </c>
      <c r="IB66" s="5" t="s">
        <v>30</v>
      </c>
      <c r="IC66" s="6" t="n">
        <f aca="false">SUM(IC40:IC51)</f>
        <v>334</v>
      </c>
      <c r="ID66" s="6" t="n">
        <f aca="false">SUM(ID40:ID51)</f>
        <v>666</v>
      </c>
      <c r="IE66" s="6" t="n">
        <f aca="false">SUM(IE40:IE51)</f>
        <v>420</v>
      </c>
      <c r="IF66" s="6" t="n">
        <f aca="false">SUM(IF40:IF51)</f>
        <v>427</v>
      </c>
      <c r="IG66" s="6" t="n">
        <f aca="false">SUM(IG40:IG51)</f>
        <v>2727</v>
      </c>
      <c r="IH66" s="6" t="n">
        <f aca="false">SUM(IH40:IH51)</f>
        <v>492</v>
      </c>
      <c r="II66" s="6" t="n">
        <f aca="false">SUM(II40:II51)</f>
        <v>1050</v>
      </c>
      <c r="IJ66" s="6" t="n">
        <f aca="false">SUM(IJ40:IJ51)</f>
        <v>2156</v>
      </c>
      <c r="IK66" s="6" t="n">
        <f aca="false">SUM(IK40:IK51)</f>
        <v>1673</v>
      </c>
      <c r="IL66" s="6" t="n">
        <f aca="false">SUM(IL40:IL51)</f>
        <v>1974</v>
      </c>
      <c r="IM66" s="6" t="n">
        <f aca="false">SUM(IM40:IM51)</f>
        <v>2049</v>
      </c>
      <c r="IN66" s="6" t="n">
        <f aca="false">SUM(IN40:IN51)</f>
        <v>5872</v>
      </c>
      <c r="IO66" s="6" t="n">
        <f aca="false">SUM(IO40:IO51)</f>
        <v>3710</v>
      </c>
      <c r="IP66" s="6" t="n">
        <f aca="false">SUM(IP40:IP51)</f>
        <v>2349</v>
      </c>
      <c r="IQ66" s="6" t="n">
        <f aca="false">SUM(IQ40:IQ51)</f>
        <v>1279</v>
      </c>
      <c r="IR66" s="6" t="n">
        <f aca="false">SUM(IR40:IR51)</f>
        <v>1016</v>
      </c>
      <c r="IS66" s="6" t="n">
        <f aca="false">SUM(IS40:IS51)</f>
        <v>2016</v>
      </c>
      <c r="IT66" s="6" t="n">
        <f aca="false">SUM(IT40:IT51)</f>
        <v>1575</v>
      </c>
      <c r="IU66" s="6" t="n">
        <f aca="false">SUM(IU40:IU51)</f>
        <v>1279</v>
      </c>
      <c r="IV66" s="6" t="n">
        <f aca="false">SUM(IV40:IV51)</f>
        <v>2992</v>
      </c>
      <c r="IW66" s="6" t="n">
        <f aca="false">SUM(IW40:IW51)</f>
        <v>4084</v>
      </c>
      <c r="IX66" s="6" t="n">
        <f aca="false">SUM(IX40:IX51)</f>
        <v>7066</v>
      </c>
      <c r="IY66" s="6" t="n">
        <f aca="false">SUM(IY40:IY51)</f>
        <v>26</v>
      </c>
      <c r="IZ66" s="5" t="s">
        <v>30</v>
      </c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</row>
    <row r="67" customFormat="false" ht="12.8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2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2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2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2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2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2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3" t="s">
        <v>31</v>
      </c>
      <c r="GM67" s="3" t="s">
        <v>31</v>
      </c>
      <c r="GN67" s="3" t="s">
        <v>31</v>
      </c>
      <c r="GO67" s="3" t="s">
        <v>31</v>
      </c>
      <c r="GP67" s="3" t="s">
        <v>31</v>
      </c>
      <c r="GQ67" s="3" t="s">
        <v>31</v>
      </c>
      <c r="GR67" s="11" t="s">
        <v>31</v>
      </c>
      <c r="GS67" s="11" t="s">
        <v>31</v>
      </c>
      <c r="GT67" s="11" t="s">
        <v>31</v>
      </c>
      <c r="GU67" s="11" t="s">
        <v>31</v>
      </c>
      <c r="GV67" s="11" t="s">
        <v>31</v>
      </c>
      <c r="GW67" s="11" t="s">
        <v>31</v>
      </c>
      <c r="GX67" s="11" t="s">
        <v>31</v>
      </c>
      <c r="GY67" s="11" t="s">
        <v>31</v>
      </c>
      <c r="GZ67" s="11" t="s">
        <v>31</v>
      </c>
      <c r="HA67" s="11" t="s">
        <v>31</v>
      </c>
      <c r="HB67" s="3" t="s">
        <v>31</v>
      </c>
      <c r="HC67" s="1"/>
      <c r="HD67" s="2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2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2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</row>
    <row r="68" customFormat="false" ht="12.8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2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6"/>
      <c r="CM68" s="6"/>
      <c r="CN68" s="6"/>
      <c r="CO68" s="6"/>
      <c r="CP68" s="2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2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2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2"/>
      <c r="ES68" s="1"/>
      <c r="ET68" s="1"/>
      <c r="EU68" s="1"/>
      <c r="EV68" s="1"/>
      <c r="EW68" s="1"/>
      <c r="EX68" s="3" t="s">
        <v>45</v>
      </c>
      <c r="EY68" s="3"/>
      <c r="EZ68" s="3"/>
      <c r="FA68" s="3"/>
      <c r="FB68" s="3"/>
      <c r="FC68" s="3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2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3" t="s">
        <v>31</v>
      </c>
      <c r="GM68" s="3" t="s">
        <v>31</v>
      </c>
      <c r="GN68" s="3" t="s">
        <v>31</v>
      </c>
      <c r="GO68" s="3" t="s">
        <v>31</v>
      </c>
      <c r="GP68" s="3" t="s">
        <v>31</v>
      </c>
      <c r="GQ68" s="3" t="s">
        <v>31</v>
      </c>
      <c r="GR68" s="11" t="s">
        <v>31</v>
      </c>
      <c r="GS68" s="11" t="s">
        <v>31</v>
      </c>
      <c r="GT68" s="11" t="s">
        <v>31</v>
      </c>
      <c r="GU68" s="11" t="s">
        <v>31</v>
      </c>
      <c r="GV68" s="11" t="s">
        <v>31</v>
      </c>
      <c r="GW68" s="11" t="s">
        <v>31</v>
      </c>
      <c r="GX68" s="11" t="s">
        <v>31</v>
      </c>
      <c r="GY68" s="11" t="s">
        <v>31</v>
      </c>
      <c r="GZ68" s="11" t="s">
        <v>31</v>
      </c>
      <c r="HA68" s="11" t="s">
        <v>31</v>
      </c>
      <c r="HB68" s="3" t="s">
        <v>31</v>
      </c>
      <c r="HC68" s="1"/>
      <c r="HD68" s="2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2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2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</row>
    <row r="69" customFormat="false" ht="12.8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2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2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2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2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2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2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3" t="s">
        <v>31</v>
      </c>
      <c r="GM69" s="3" t="s">
        <v>31</v>
      </c>
      <c r="GN69" s="3" t="s">
        <v>31</v>
      </c>
      <c r="GO69" s="3" t="s">
        <v>31</v>
      </c>
      <c r="GP69" s="3" t="s">
        <v>31</v>
      </c>
      <c r="GQ69" s="3" t="s">
        <v>31</v>
      </c>
      <c r="GR69" s="11" t="s">
        <v>31</v>
      </c>
      <c r="GS69" s="11" t="s">
        <v>31</v>
      </c>
      <c r="GT69" s="11" t="s">
        <v>31</v>
      </c>
      <c r="GU69" s="11" t="s">
        <v>31</v>
      </c>
      <c r="GV69" s="11" t="s">
        <v>31</v>
      </c>
      <c r="GW69" s="11" t="s">
        <v>31</v>
      </c>
      <c r="GX69" s="11" t="s">
        <v>31</v>
      </c>
      <c r="GY69" s="11" t="s">
        <v>31</v>
      </c>
      <c r="GZ69" s="11" t="s">
        <v>31</v>
      </c>
      <c r="HA69" s="11" t="s">
        <v>31</v>
      </c>
      <c r="HB69" s="3" t="s">
        <v>31</v>
      </c>
      <c r="HC69" s="1"/>
      <c r="HD69" s="2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2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2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</row>
    <row r="70" customFormat="false" ht="12.8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2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2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2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2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2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2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3" t="s">
        <v>31</v>
      </c>
      <c r="GM70" s="3" t="s">
        <v>31</v>
      </c>
      <c r="GN70" s="3" t="s">
        <v>31</v>
      </c>
      <c r="GO70" s="3" t="s">
        <v>31</v>
      </c>
      <c r="GP70" s="3" t="s">
        <v>31</v>
      </c>
      <c r="GQ70" s="3" t="s">
        <v>31</v>
      </c>
      <c r="GR70" s="11" t="s">
        <v>31</v>
      </c>
      <c r="GS70" s="11" t="s">
        <v>31</v>
      </c>
      <c r="GT70" s="11" t="s">
        <v>31</v>
      </c>
      <c r="GU70" s="11" t="s">
        <v>31</v>
      </c>
      <c r="GV70" s="11" t="s">
        <v>31</v>
      </c>
      <c r="GW70" s="11" t="s">
        <v>31</v>
      </c>
      <c r="GX70" s="11" t="s">
        <v>31</v>
      </c>
      <c r="GY70" s="11" t="s">
        <v>31</v>
      </c>
      <c r="GZ70" s="11" t="s">
        <v>31</v>
      </c>
      <c r="HA70" s="11" t="s">
        <v>31</v>
      </c>
      <c r="HB70" s="3" t="s">
        <v>31</v>
      </c>
      <c r="HC70" s="1"/>
      <c r="HD70" s="2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2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2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</row>
    <row r="71" customFormat="false" ht="12.8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2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2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2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2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2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2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3" t="s">
        <v>31</v>
      </c>
      <c r="GM71" s="3" t="s">
        <v>31</v>
      </c>
      <c r="GN71" s="3" t="s">
        <v>31</v>
      </c>
      <c r="GO71" s="3" t="s">
        <v>31</v>
      </c>
      <c r="GP71" s="3" t="s">
        <v>31</v>
      </c>
      <c r="GQ71" s="3" t="s">
        <v>31</v>
      </c>
      <c r="GR71" s="11" t="s">
        <v>31</v>
      </c>
      <c r="GS71" s="11" t="s">
        <v>31</v>
      </c>
      <c r="GT71" s="11" t="s">
        <v>31</v>
      </c>
      <c r="GU71" s="11" t="s">
        <v>31</v>
      </c>
      <c r="GV71" s="11" t="s">
        <v>31</v>
      </c>
      <c r="GW71" s="11" t="s">
        <v>31</v>
      </c>
      <c r="GX71" s="11" t="s">
        <v>31</v>
      </c>
      <c r="GY71" s="11" t="s">
        <v>31</v>
      </c>
      <c r="GZ71" s="11" t="s">
        <v>31</v>
      </c>
      <c r="HA71" s="11" t="s">
        <v>31</v>
      </c>
      <c r="HB71" s="3" t="s">
        <v>31</v>
      </c>
      <c r="HC71" s="1"/>
      <c r="HD71" s="2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2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2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</row>
    <row r="72" customFormat="false" ht="12.8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2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2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2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2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2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2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3" t="s">
        <v>31</v>
      </c>
      <c r="GM72" s="3" t="s">
        <v>31</v>
      </c>
      <c r="GN72" s="3" t="s">
        <v>31</v>
      </c>
      <c r="GO72" s="3" t="s">
        <v>31</v>
      </c>
      <c r="GP72" s="3" t="s">
        <v>31</v>
      </c>
      <c r="GQ72" s="3" t="s">
        <v>31</v>
      </c>
      <c r="GR72" s="11" t="s">
        <v>31</v>
      </c>
      <c r="GS72" s="11" t="s">
        <v>31</v>
      </c>
      <c r="GT72" s="11" t="s">
        <v>31</v>
      </c>
      <c r="GU72" s="11" t="s">
        <v>31</v>
      </c>
      <c r="GV72" s="11" t="s">
        <v>31</v>
      </c>
      <c r="GW72" s="11" t="s">
        <v>31</v>
      </c>
      <c r="GX72" s="11" t="s">
        <v>31</v>
      </c>
      <c r="GY72" s="11" t="s">
        <v>31</v>
      </c>
      <c r="GZ72" s="11" t="s">
        <v>31</v>
      </c>
      <c r="HA72" s="11" t="s">
        <v>31</v>
      </c>
      <c r="HB72" s="3" t="s">
        <v>31</v>
      </c>
      <c r="HC72" s="1"/>
      <c r="HD72" s="2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2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2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</row>
    <row r="73" customFormat="false" ht="12.8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2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2"/>
      <c r="CQ73" s="1"/>
      <c r="CR73" s="1"/>
      <c r="CS73" s="1"/>
      <c r="CT73" s="1"/>
      <c r="CU73" s="1"/>
      <c r="CV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2"/>
      <c r="DK73" s="1"/>
      <c r="DL73" s="1"/>
      <c r="DM73" s="1"/>
      <c r="DO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2"/>
      <c r="EC73" s="1"/>
      <c r="ED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2"/>
      <c r="ES73" s="1"/>
      <c r="ET73" s="1"/>
      <c r="EU73" s="1"/>
      <c r="EV73" s="1"/>
      <c r="EW73" s="1"/>
      <c r="EX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2"/>
      <c r="FX73" s="1"/>
      <c r="FY73" s="1"/>
      <c r="FZ73" s="1"/>
      <c r="GA73" s="1"/>
      <c r="GB73" s="1"/>
      <c r="GC73" s="1"/>
      <c r="GD73" s="1"/>
      <c r="GE73" s="1"/>
      <c r="GF73" s="1"/>
      <c r="GG73" s="1"/>
      <c r="GI73" s="1"/>
      <c r="GJ73" s="1"/>
      <c r="GK73" s="1"/>
      <c r="GL73" s="3"/>
      <c r="GM73" s="3"/>
      <c r="GN73" s="3" t="s">
        <v>31</v>
      </c>
      <c r="GO73" s="3" t="s">
        <v>31</v>
      </c>
      <c r="GP73" s="3" t="s">
        <v>31</v>
      </c>
      <c r="GQ73" s="3" t="s">
        <v>31</v>
      </c>
      <c r="GR73" s="11" t="s">
        <v>31</v>
      </c>
      <c r="GS73" s="11" t="s">
        <v>31</v>
      </c>
      <c r="GT73" s="11" t="s">
        <v>31</v>
      </c>
      <c r="GU73" s="11" t="s">
        <v>31</v>
      </c>
      <c r="GV73" s="11" t="s">
        <v>31</v>
      </c>
      <c r="GW73" s="11" t="s">
        <v>31</v>
      </c>
      <c r="GX73" s="11" t="s">
        <v>31</v>
      </c>
      <c r="GY73" s="11" t="s">
        <v>31</v>
      </c>
      <c r="GZ73" s="11" t="s">
        <v>31</v>
      </c>
      <c r="HA73" s="11" t="s">
        <v>31</v>
      </c>
      <c r="HB73" s="3" t="s">
        <v>31</v>
      </c>
      <c r="HC73" s="1"/>
      <c r="HD73" s="2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2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2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</row>
    <row r="74" customFormat="false" ht="12.8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2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2"/>
      <c r="CQ74" s="1"/>
      <c r="CR74" s="1"/>
      <c r="CS74" s="1"/>
      <c r="CT74" s="1"/>
      <c r="CU74" s="1"/>
      <c r="CV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2"/>
      <c r="DK74" s="1"/>
      <c r="DL74" s="1"/>
      <c r="DM74" s="1"/>
      <c r="DN74" s="1"/>
      <c r="DO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2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2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2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3" t="s">
        <v>31</v>
      </c>
      <c r="GM74" s="3" t="s">
        <v>31</v>
      </c>
      <c r="GN74" s="3" t="s">
        <v>31</v>
      </c>
      <c r="GO74" s="3" t="s">
        <v>31</v>
      </c>
      <c r="GP74" s="3" t="s">
        <v>31</v>
      </c>
      <c r="GQ74" s="3" t="s">
        <v>31</v>
      </c>
      <c r="GR74" s="11" t="s">
        <v>31</v>
      </c>
      <c r="GS74" s="11" t="s">
        <v>31</v>
      </c>
      <c r="GT74" s="11" t="s">
        <v>31</v>
      </c>
      <c r="GU74" s="11" t="s">
        <v>31</v>
      </c>
      <c r="GV74" s="11" t="s">
        <v>31</v>
      </c>
      <c r="GW74" s="11" t="s">
        <v>31</v>
      </c>
      <c r="GX74" s="11" t="s">
        <v>31</v>
      </c>
      <c r="GY74" s="11" t="s">
        <v>31</v>
      </c>
      <c r="GZ74" s="11" t="s">
        <v>31</v>
      </c>
      <c r="HA74" s="11" t="s">
        <v>31</v>
      </c>
      <c r="HB74" s="3" t="s">
        <v>31</v>
      </c>
      <c r="HC74" s="1"/>
      <c r="HD74" s="2"/>
      <c r="HE74" s="1"/>
      <c r="HF74" s="1"/>
      <c r="HG74" s="1"/>
      <c r="HH74" s="1"/>
      <c r="HI74" s="1"/>
      <c r="HJ74" s="1"/>
      <c r="HK74" s="1"/>
      <c r="HL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2"/>
      <c r="IC74" s="1"/>
      <c r="ID74" s="1"/>
      <c r="IE74" s="1"/>
      <c r="IF74" s="1"/>
      <c r="IG74" s="1"/>
      <c r="IH74" s="1"/>
      <c r="II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2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</row>
    <row r="75" customFormat="false" ht="12.8" hidden="false" customHeight="false" outlineLevel="0" collapsed="false">
      <c r="A75" s="1"/>
      <c r="E75" s="1"/>
      <c r="F75" s="1"/>
      <c r="G75" s="1"/>
      <c r="H75" s="1"/>
      <c r="I75" s="1"/>
      <c r="J75" s="1"/>
      <c r="K75" s="3" t="s">
        <v>46</v>
      </c>
      <c r="L75" s="3"/>
      <c r="M75" s="3"/>
      <c r="N75" s="3"/>
      <c r="O75" s="3"/>
      <c r="P75" s="3"/>
      <c r="Q75" s="3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J75" s="1"/>
      <c r="AK75" s="1"/>
      <c r="AL75" s="1"/>
      <c r="AM75" s="1"/>
      <c r="AN75" s="1"/>
      <c r="AO75" s="1"/>
      <c r="AP75" s="1"/>
      <c r="AQ75" s="1"/>
      <c r="AR75" s="1"/>
      <c r="AS75" s="3" t="s">
        <v>47</v>
      </c>
      <c r="AT75" s="3"/>
      <c r="AU75" s="3"/>
      <c r="AV75" s="3"/>
      <c r="AW75" s="3"/>
      <c r="AX75" s="3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2"/>
      <c r="BO75" s="1"/>
      <c r="BP75" s="1"/>
      <c r="BQ75" s="1"/>
      <c r="BR75" s="1"/>
      <c r="BS75" s="1"/>
      <c r="BT75" s="1"/>
      <c r="BU75" s="1"/>
      <c r="BV75" s="1"/>
      <c r="BW75" s="3" t="s">
        <v>48</v>
      </c>
      <c r="BX75" s="3"/>
      <c r="BY75" s="3"/>
      <c r="BZ75" s="3"/>
      <c r="CA75" s="3"/>
      <c r="CB75" s="3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2"/>
      <c r="CQ75" s="1"/>
      <c r="CR75" s="1"/>
      <c r="CS75" s="1"/>
      <c r="CT75" s="1"/>
      <c r="CU75" s="1"/>
      <c r="CV75" s="1"/>
      <c r="CW75" s="3" t="s">
        <v>49</v>
      </c>
      <c r="CX75" s="3"/>
      <c r="CY75" s="3"/>
      <c r="CZ75" s="3"/>
      <c r="DA75" s="3"/>
      <c r="DB75" s="1"/>
      <c r="DC75" s="1"/>
      <c r="DD75" s="1"/>
      <c r="DE75" s="1"/>
      <c r="DF75" s="1"/>
      <c r="DG75" s="1"/>
      <c r="DH75" s="1"/>
      <c r="DI75" s="1"/>
      <c r="DJ75" s="2"/>
      <c r="DK75" s="1"/>
      <c r="DL75" s="1"/>
      <c r="DM75" s="1"/>
      <c r="DN75" s="3" t="s">
        <v>50</v>
      </c>
      <c r="DO75" s="3"/>
      <c r="DP75" s="3"/>
      <c r="DQ75" s="3"/>
      <c r="DR75" s="3"/>
      <c r="DS75" s="1"/>
      <c r="DT75" s="1"/>
      <c r="DU75" s="1"/>
      <c r="DV75" s="1"/>
      <c r="DW75" s="1"/>
      <c r="DX75" s="1"/>
      <c r="DY75" s="1"/>
      <c r="DZ75" s="1"/>
      <c r="EA75" s="1"/>
      <c r="EB75" s="2"/>
      <c r="EC75" s="1"/>
      <c r="ED75" s="1"/>
      <c r="EE75" s="1" t="s">
        <v>51</v>
      </c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2"/>
      <c r="EV75" s="1"/>
      <c r="EW75" s="1"/>
      <c r="EX75" s="1"/>
      <c r="EY75" s="1" t="s">
        <v>52</v>
      </c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2"/>
      <c r="FX75" s="4" t="s">
        <v>53</v>
      </c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11"/>
      <c r="GV75" s="11"/>
      <c r="GW75" s="11"/>
      <c r="GX75" s="11"/>
      <c r="GY75" s="11"/>
      <c r="GZ75" s="11"/>
      <c r="HA75" s="11"/>
      <c r="HB75" s="3" t="s">
        <v>31</v>
      </c>
      <c r="HC75" s="1"/>
      <c r="HD75" s="2"/>
      <c r="HE75" s="1"/>
      <c r="HG75" s="1"/>
      <c r="HH75" s="1"/>
      <c r="HI75" s="1"/>
      <c r="HJ75" s="1"/>
      <c r="HK75" s="1"/>
      <c r="HL75" s="1"/>
      <c r="HM75" s="3" t="s">
        <v>54</v>
      </c>
      <c r="HN75" s="3"/>
      <c r="HO75" s="3"/>
      <c r="HP75" s="3"/>
      <c r="HQ75" s="3"/>
      <c r="HR75" s="3"/>
      <c r="HS75" s="3"/>
      <c r="HT75" s="1"/>
      <c r="HU75" s="1"/>
      <c r="HV75" s="1"/>
      <c r="HW75" s="1"/>
      <c r="HX75" s="1"/>
      <c r="HY75" s="1"/>
      <c r="HZ75" s="1"/>
      <c r="IA75" s="1"/>
      <c r="IB75" s="3"/>
      <c r="IC75" s="1"/>
      <c r="IE75" s="1"/>
      <c r="IF75" s="1"/>
      <c r="IG75" s="1"/>
      <c r="IH75" s="1"/>
      <c r="II75" s="1"/>
      <c r="IJ75" s="3" t="s">
        <v>55</v>
      </c>
      <c r="IK75" s="3"/>
      <c r="IL75" s="3"/>
      <c r="IM75" s="3"/>
      <c r="IN75" s="3"/>
      <c r="IO75" s="3"/>
      <c r="IP75" s="3"/>
      <c r="IQ75" s="3"/>
      <c r="IR75" s="1"/>
      <c r="IS75" s="1"/>
      <c r="IT75" s="1"/>
      <c r="IU75" s="1"/>
      <c r="IV75" s="1"/>
      <c r="IW75" s="1"/>
      <c r="IX75" s="1"/>
      <c r="IY75" s="1"/>
      <c r="IZ75" s="2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</row>
    <row r="76" customFormat="false" ht="12.8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2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2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2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2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2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2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3" t="s">
        <v>31</v>
      </c>
      <c r="GM76" s="3" t="s">
        <v>31</v>
      </c>
      <c r="GN76" s="3" t="s">
        <v>31</v>
      </c>
      <c r="GO76" s="3" t="s">
        <v>31</v>
      </c>
      <c r="GP76" s="3" t="s">
        <v>31</v>
      </c>
      <c r="GQ76" s="3" t="s">
        <v>31</v>
      </c>
      <c r="GR76" s="11" t="s">
        <v>31</v>
      </c>
      <c r="GS76" s="11" t="s">
        <v>31</v>
      </c>
      <c r="GT76" s="11" t="s">
        <v>31</v>
      </c>
      <c r="GU76" s="11" t="s">
        <v>31</v>
      </c>
      <c r="GV76" s="11" t="s">
        <v>31</v>
      </c>
      <c r="GW76" s="11" t="s">
        <v>31</v>
      </c>
      <c r="GX76" s="11" t="s">
        <v>31</v>
      </c>
      <c r="GY76" s="11" t="s">
        <v>31</v>
      </c>
      <c r="GZ76" s="11" t="s">
        <v>31</v>
      </c>
      <c r="HA76" s="11" t="s">
        <v>31</v>
      </c>
      <c r="HB76" s="3" t="s">
        <v>43</v>
      </c>
      <c r="HC76" s="3" t="s">
        <v>31</v>
      </c>
      <c r="HD76" s="2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2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2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</row>
    <row r="77" customFormat="false" ht="12.8" hidden="false" customHeight="false" outlineLevel="0" collapsed="false">
      <c r="A77" s="3" t="s">
        <v>14</v>
      </c>
      <c r="B77" s="6" t="n">
        <v>1987</v>
      </c>
      <c r="C77" s="6" t="n">
        <v>1988</v>
      </c>
      <c r="D77" s="6" t="n">
        <v>1989</v>
      </c>
      <c r="E77" s="6" t="n">
        <v>1990</v>
      </c>
      <c r="F77" s="6" t="n">
        <v>1991</v>
      </c>
      <c r="G77" s="6" t="n">
        <v>1992</v>
      </c>
      <c r="H77" s="6" t="n">
        <v>1993</v>
      </c>
      <c r="I77" s="6" t="n">
        <v>1994</v>
      </c>
      <c r="J77" s="6" t="n">
        <v>1995</v>
      </c>
      <c r="K77" s="6" t="n">
        <v>1996</v>
      </c>
      <c r="L77" s="6" t="n">
        <v>1997</v>
      </c>
      <c r="M77" s="6" t="n">
        <v>1998</v>
      </c>
      <c r="N77" s="6" t="n">
        <v>1999</v>
      </c>
      <c r="O77" s="6" t="n">
        <v>2000</v>
      </c>
      <c r="P77" s="6" t="n">
        <v>2001</v>
      </c>
      <c r="Q77" s="6" t="n">
        <f aca="false">Q5</f>
        <v>2002</v>
      </c>
      <c r="R77" s="6" t="str">
        <f aca="false">R5</f>
        <v>2003</v>
      </c>
      <c r="S77" s="6" t="n">
        <f aca="false">S5</f>
        <v>2004</v>
      </c>
      <c r="T77" s="6" t="n">
        <f aca="false">T5</f>
        <v>2005</v>
      </c>
      <c r="U77" s="6" t="n">
        <f aca="false">U5</f>
        <v>2006</v>
      </c>
      <c r="V77" s="6" t="n">
        <f aca="false">V5</f>
        <v>2007</v>
      </c>
      <c r="W77" s="6" t="n">
        <f aca="false">W5</f>
        <v>2008</v>
      </c>
      <c r="X77" s="6" t="n">
        <f aca="false">X5</f>
        <v>2009</v>
      </c>
      <c r="Y77" s="6" t="n">
        <f aca="false">Y5</f>
        <v>2010</v>
      </c>
      <c r="Z77" s="6" t="n">
        <f aca="false">Z5</f>
        <v>2011</v>
      </c>
      <c r="AA77" s="6" t="n">
        <f aca="false">AA5</f>
        <v>2012</v>
      </c>
      <c r="AB77" s="6" t="n">
        <f aca="false">AB5</f>
        <v>2013</v>
      </c>
      <c r="AC77" s="6" t="n">
        <f aca="false">AC5</f>
        <v>2014</v>
      </c>
      <c r="AD77" s="6" t="n">
        <f aca="false">AD5</f>
        <v>2015</v>
      </c>
      <c r="AE77" s="6" t="n">
        <f aca="false">AE5</f>
        <v>2016</v>
      </c>
      <c r="AF77" s="3" t="s">
        <v>14</v>
      </c>
      <c r="AG77" s="6" t="n">
        <v>1987</v>
      </c>
      <c r="AH77" s="6" t="n">
        <v>1988</v>
      </c>
      <c r="AI77" s="6" t="n">
        <v>1989</v>
      </c>
      <c r="AJ77" s="6" t="n">
        <v>1990</v>
      </c>
      <c r="AK77" s="6" t="n">
        <v>1991</v>
      </c>
      <c r="AL77" s="6" t="n">
        <v>1992</v>
      </c>
      <c r="AM77" s="6" t="n">
        <v>1993</v>
      </c>
      <c r="AN77" s="6" t="n">
        <v>1994</v>
      </c>
      <c r="AO77" s="6" t="n">
        <v>1995</v>
      </c>
      <c r="AP77" s="6" t="n">
        <v>1996</v>
      </c>
      <c r="AQ77" s="6" t="n">
        <v>1997</v>
      </c>
      <c r="AR77" s="6" t="n">
        <v>1998</v>
      </c>
      <c r="AS77" s="6" t="n">
        <v>1999</v>
      </c>
      <c r="AT77" s="6" t="n">
        <v>2000</v>
      </c>
      <c r="AU77" s="6" t="n">
        <f aca="false">AU5</f>
        <v>2001</v>
      </c>
      <c r="AV77" s="6" t="n">
        <f aca="false">AV5</f>
        <v>2002</v>
      </c>
      <c r="AW77" s="6" t="str">
        <f aca="false">AW5</f>
        <v>2003</v>
      </c>
      <c r="AX77" s="6" t="n">
        <f aca="false">AX5</f>
        <v>2004</v>
      </c>
      <c r="AY77" s="6" t="n">
        <f aca="false">AY5</f>
        <v>2005</v>
      </c>
      <c r="AZ77" s="6" t="n">
        <f aca="false">AZ5</f>
        <v>2006</v>
      </c>
      <c r="BA77" s="6" t="n">
        <f aca="false">BA5</f>
        <v>2007</v>
      </c>
      <c r="BB77" s="6" t="n">
        <f aca="false">BB5</f>
        <v>2008</v>
      </c>
      <c r="BC77" s="6" t="n">
        <f aca="false">BC5</f>
        <v>2009</v>
      </c>
      <c r="BD77" s="6" t="n">
        <f aca="false">BD5</f>
        <v>2010</v>
      </c>
      <c r="BE77" s="6" t="n">
        <f aca="false">BE5</f>
        <v>2011</v>
      </c>
      <c r="BF77" s="6" t="n">
        <f aca="false">BF5</f>
        <v>2012</v>
      </c>
      <c r="BG77" s="6" t="n">
        <f aca="false">BG5</f>
        <v>2013</v>
      </c>
      <c r="BH77" s="6" t="n">
        <f aca="false">BH5</f>
        <v>2014</v>
      </c>
      <c r="BI77" s="6" t="n">
        <f aca="false">BI5</f>
        <v>2015</v>
      </c>
      <c r="BJ77" s="6" t="n">
        <f aca="false">BJ5</f>
        <v>2016</v>
      </c>
      <c r="BK77" s="5" t="s">
        <v>14</v>
      </c>
      <c r="BL77" s="6" t="n">
        <v>1987</v>
      </c>
      <c r="BM77" s="6" t="n">
        <v>1988</v>
      </c>
      <c r="BN77" s="6" t="n">
        <v>1989</v>
      </c>
      <c r="BO77" s="6" t="n">
        <v>1990</v>
      </c>
      <c r="BP77" s="6" t="n">
        <v>1991</v>
      </c>
      <c r="BQ77" s="6" t="n">
        <v>1992</v>
      </c>
      <c r="BR77" s="6" t="n">
        <v>1993</v>
      </c>
      <c r="BS77" s="6" t="n">
        <v>1994</v>
      </c>
      <c r="BT77" s="6" t="n">
        <v>1995</v>
      </c>
      <c r="BU77" s="6" t="n">
        <v>1996</v>
      </c>
      <c r="BV77" s="6" t="n">
        <v>1997</v>
      </c>
      <c r="BW77" s="6" t="n">
        <v>1998</v>
      </c>
      <c r="BX77" s="6" t="n">
        <v>1999</v>
      </c>
      <c r="BY77" s="6" t="n">
        <v>2000</v>
      </c>
      <c r="BZ77" s="6" t="n">
        <f aca="false">BZ5</f>
        <v>2001</v>
      </c>
      <c r="CA77" s="6" t="n">
        <f aca="false">CA5</f>
        <v>2002</v>
      </c>
      <c r="CB77" s="6" t="str">
        <f aca="false">CB5</f>
        <v>2003</v>
      </c>
      <c r="CC77" s="6" t="n">
        <f aca="false">CC5</f>
        <v>2004</v>
      </c>
      <c r="CD77" s="6" t="n">
        <f aca="false">CD5</f>
        <v>2005</v>
      </c>
      <c r="CE77" s="6" t="n">
        <f aca="false">CE5</f>
        <v>2006</v>
      </c>
      <c r="CF77" s="6" t="n">
        <f aca="false">CF5</f>
        <v>2007</v>
      </c>
      <c r="CG77" s="6" t="n">
        <f aca="false">CG5</f>
        <v>2008</v>
      </c>
      <c r="CH77" s="6" t="n">
        <f aca="false">CH5</f>
        <v>2009</v>
      </c>
      <c r="CI77" s="6" t="n">
        <f aca="false">CI5</f>
        <v>2010</v>
      </c>
      <c r="CJ77" s="6" t="n">
        <f aca="false">CJ5</f>
        <v>2011</v>
      </c>
      <c r="CK77" s="6" t="n">
        <f aca="false">CK5</f>
        <v>2012</v>
      </c>
      <c r="CL77" s="6" t="n">
        <f aca="false">CL5</f>
        <v>2013</v>
      </c>
      <c r="CM77" s="6" t="n">
        <f aca="false">CM5</f>
        <v>2014</v>
      </c>
      <c r="CN77" s="6" t="n">
        <f aca="false">CN5</f>
        <v>2015</v>
      </c>
      <c r="CO77" s="6" t="n">
        <f aca="false">CO5</f>
        <v>2016</v>
      </c>
      <c r="CP77" s="5" t="s">
        <v>14</v>
      </c>
      <c r="CQ77" s="1"/>
      <c r="CR77" s="6" t="n">
        <v>1999</v>
      </c>
      <c r="CS77" s="6" t="n">
        <v>2000</v>
      </c>
      <c r="CT77" s="6" t="n">
        <f aca="false">CT5</f>
        <v>2001</v>
      </c>
      <c r="CU77" s="6" t="n">
        <f aca="false">CU5</f>
        <v>2002</v>
      </c>
      <c r="CV77" s="6" t="str">
        <f aca="false">CV5</f>
        <v>2003</v>
      </c>
      <c r="CW77" s="6" t="n">
        <f aca="false">CW5</f>
        <v>2004</v>
      </c>
      <c r="CX77" s="6" t="n">
        <f aca="false">CX5</f>
        <v>2005</v>
      </c>
      <c r="CY77" s="6" t="n">
        <f aca="false">CY5</f>
        <v>2006</v>
      </c>
      <c r="CZ77" s="6" t="n">
        <f aca="false">CZ5</f>
        <v>2007</v>
      </c>
      <c r="DA77" s="6" t="n">
        <f aca="false">DA5</f>
        <v>2008</v>
      </c>
      <c r="DB77" s="6" t="n">
        <f aca="false">DB5</f>
        <v>2009</v>
      </c>
      <c r="DC77" s="6" t="n">
        <f aca="false">DC5</f>
        <v>2010</v>
      </c>
      <c r="DD77" s="6" t="n">
        <f aca="false">DD5</f>
        <v>2011</v>
      </c>
      <c r="DE77" s="6" t="n">
        <f aca="false">DE5</f>
        <v>2012</v>
      </c>
      <c r="DF77" s="6" t="n">
        <f aca="false">DF5</f>
        <v>2013</v>
      </c>
      <c r="DG77" s="6" t="n">
        <f aca="false">DG5</f>
        <v>2014</v>
      </c>
      <c r="DH77" s="6" t="n">
        <f aca="false">DH5</f>
        <v>2015</v>
      </c>
      <c r="DI77" s="6" t="n">
        <f aca="false">DI5</f>
        <v>2016</v>
      </c>
      <c r="DJ77" s="5" t="s">
        <v>14</v>
      </c>
      <c r="DK77" s="6" t="n">
        <v>2000</v>
      </c>
      <c r="DL77" s="6" t="n">
        <f aca="false">DL5</f>
        <v>2001</v>
      </c>
      <c r="DM77" s="6" t="n">
        <f aca="false">DM5</f>
        <v>2002</v>
      </c>
      <c r="DN77" s="6" t="str">
        <f aca="false">DN5</f>
        <v>2003</v>
      </c>
      <c r="DO77" s="6" t="n">
        <f aca="false">DO5</f>
        <v>2004</v>
      </c>
      <c r="DP77" s="6" t="n">
        <f aca="false">DP5</f>
        <v>2005</v>
      </c>
      <c r="DQ77" s="6" t="n">
        <f aca="false">DQ5</f>
        <v>2006</v>
      </c>
      <c r="DR77" s="6" t="n">
        <f aca="false">DR5</f>
        <v>2007</v>
      </c>
      <c r="DS77" s="6" t="n">
        <f aca="false">DS5</f>
        <v>2008</v>
      </c>
      <c r="DT77" s="6" t="n">
        <f aca="false">DT5</f>
        <v>2009</v>
      </c>
      <c r="DU77" s="6" t="n">
        <f aca="false">DU5</f>
        <v>2010</v>
      </c>
      <c r="DV77" s="6" t="n">
        <f aca="false">DV5</f>
        <v>2011</v>
      </c>
      <c r="DW77" s="6" t="n">
        <f aca="false">DW5</f>
        <v>2012</v>
      </c>
      <c r="DX77" s="6" t="n">
        <f aca="false">DX5</f>
        <v>2013</v>
      </c>
      <c r="DY77" s="6" t="n">
        <f aca="false">DY5</f>
        <v>2014</v>
      </c>
      <c r="DZ77" s="6" t="n">
        <f aca="false">DZ5</f>
        <v>2015</v>
      </c>
      <c r="EA77" s="6" t="n">
        <f aca="false">EA5</f>
        <v>2016</v>
      </c>
      <c r="EB77" s="5" t="s">
        <v>14</v>
      </c>
      <c r="EC77" s="6" t="n">
        <f aca="false">EC53</f>
        <v>2002</v>
      </c>
      <c r="ED77" s="6" t="str">
        <f aca="false">ED5</f>
        <v>2003</v>
      </c>
      <c r="EE77" s="6" t="n">
        <f aca="false">EE5</f>
        <v>2004</v>
      </c>
      <c r="EF77" s="6" t="n">
        <f aca="false">EF5</f>
        <v>2005</v>
      </c>
      <c r="EG77" s="6" t="n">
        <f aca="false">EG5</f>
        <v>2006</v>
      </c>
      <c r="EH77" s="6" t="n">
        <f aca="false">EH5</f>
        <v>2007</v>
      </c>
      <c r="EI77" s="6" t="n">
        <f aca="false">EI5</f>
        <v>2008</v>
      </c>
      <c r="EJ77" s="6" t="n">
        <f aca="false">EJ5</f>
        <v>2009</v>
      </c>
      <c r="EK77" s="6" t="n">
        <f aca="false">EK5</f>
        <v>2010</v>
      </c>
      <c r="EL77" s="6" t="n">
        <f aca="false">EL5</f>
        <v>2011</v>
      </c>
      <c r="EM77" s="6" t="n">
        <f aca="false">EM5</f>
        <v>2012</v>
      </c>
      <c r="EN77" s="6" t="n">
        <f aca="false">EN5</f>
        <v>2013</v>
      </c>
      <c r="EO77" s="6" t="n">
        <f aca="false">EO5</f>
        <v>2014</v>
      </c>
      <c r="EP77" s="6" t="n">
        <f aca="false">EP5</f>
        <v>2015</v>
      </c>
      <c r="EQ77" s="6" t="n">
        <f aca="false">EQ5</f>
        <v>2016</v>
      </c>
      <c r="ER77" s="5" t="s">
        <v>14</v>
      </c>
      <c r="ES77" s="6" t="n">
        <v>1987</v>
      </c>
      <c r="ET77" s="6" t="n">
        <v>1988</v>
      </c>
      <c r="EU77" s="6" t="n">
        <v>1989</v>
      </c>
      <c r="EV77" s="6" t="n">
        <v>1990</v>
      </c>
      <c r="EW77" s="6" t="n">
        <v>1991</v>
      </c>
      <c r="EX77" s="6" t="n">
        <v>1992</v>
      </c>
      <c r="EY77" s="6" t="n">
        <v>1993</v>
      </c>
      <c r="EZ77" s="6" t="n">
        <v>1994</v>
      </c>
      <c r="FA77" s="6" t="n">
        <v>1995</v>
      </c>
      <c r="FB77" s="6" t="n">
        <v>1996</v>
      </c>
      <c r="FC77" s="6" t="n">
        <v>1997</v>
      </c>
      <c r="FD77" s="6" t="n">
        <v>1998</v>
      </c>
      <c r="FE77" s="6" t="n">
        <v>1999</v>
      </c>
      <c r="FF77" s="6" t="n">
        <v>2000</v>
      </c>
      <c r="FG77" s="6" t="n">
        <f aca="false">FG5</f>
        <v>2001</v>
      </c>
      <c r="FH77" s="6" t="n">
        <f aca="false">FH5</f>
        <v>2002</v>
      </c>
      <c r="FI77" s="6" t="n">
        <f aca="false">FI5</f>
        <v>2003</v>
      </c>
      <c r="FJ77" s="6" t="n">
        <f aca="false">FJ5</f>
        <v>2004</v>
      </c>
      <c r="FK77" s="6" t="n">
        <f aca="false">FK5</f>
        <v>2005</v>
      </c>
      <c r="FL77" s="6" t="n">
        <f aca="false">FL5</f>
        <v>2006</v>
      </c>
      <c r="FM77" s="6" t="n">
        <f aca="false">FM5</f>
        <v>2007</v>
      </c>
      <c r="FN77" s="6" t="n">
        <f aca="false">FN5</f>
        <v>2008</v>
      </c>
      <c r="FO77" s="6" t="n">
        <f aca="false">FO5</f>
        <v>2009</v>
      </c>
      <c r="FP77" s="6" t="n">
        <f aca="false">FP5</f>
        <v>2010</v>
      </c>
      <c r="FQ77" s="6" t="n">
        <f aca="false">FQ5</f>
        <v>2011</v>
      </c>
      <c r="FR77" s="6" t="n">
        <f aca="false">FR5</f>
        <v>2012</v>
      </c>
      <c r="FS77" s="6" t="n">
        <f aca="false">FS5</f>
        <v>2013</v>
      </c>
      <c r="FT77" s="6" t="n">
        <f aca="false">FT5</f>
        <v>2014</v>
      </c>
      <c r="FU77" s="6" t="n">
        <f aca="false">FU5</f>
        <v>2015</v>
      </c>
      <c r="FV77" s="6" t="n">
        <f aca="false">FV5</f>
        <v>2016</v>
      </c>
      <c r="FW77" s="5" t="s">
        <v>14</v>
      </c>
      <c r="FX77" s="6" t="n">
        <v>1987</v>
      </c>
      <c r="FY77" s="6" t="n">
        <v>1988</v>
      </c>
      <c r="FZ77" s="6" t="n">
        <v>1989</v>
      </c>
      <c r="GA77" s="6" t="n">
        <v>1990</v>
      </c>
      <c r="GB77" s="6" t="n">
        <v>1991</v>
      </c>
      <c r="GC77" s="6" t="n">
        <v>1992</v>
      </c>
      <c r="GD77" s="6" t="n">
        <v>1993</v>
      </c>
      <c r="GE77" s="6" t="n">
        <v>1994</v>
      </c>
      <c r="GF77" s="6" t="n">
        <v>1995</v>
      </c>
      <c r="GG77" s="6" t="n">
        <v>1996</v>
      </c>
      <c r="GH77" s="6" t="n">
        <v>1997</v>
      </c>
      <c r="GI77" s="6" t="n">
        <v>1998</v>
      </c>
      <c r="GJ77" s="6" t="n">
        <v>1999</v>
      </c>
      <c r="GK77" s="6" t="n">
        <v>2000</v>
      </c>
      <c r="GL77" s="6" t="n">
        <f aca="false">GL5</f>
        <v>2001</v>
      </c>
      <c r="GM77" s="6" t="n">
        <f aca="false">GM5</f>
        <v>2002</v>
      </c>
      <c r="GN77" s="6" t="str">
        <f aca="false">GN5</f>
        <v>2003</v>
      </c>
      <c r="GO77" s="6" t="n">
        <f aca="false">GO5</f>
        <v>2004</v>
      </c>
      <c r="GP77" s="6" t="n">
        <f aca="false">GP5</f>
        <v>2005</v>
      </c>
      <c r="GQ77" s="6" t="n">
        <f aca="false">GQ5</f>
        <v>2006</v>
      </c>
      <c r="GR77" s="10" t="n">
        <f aca="false">GR5</f>
        <v>2007</v>
      </c>
      <c r="GS77" s="10" t="n">
        <f aca="false">GS5</f>
        <v>2008</v>
      </c>
      <c r="GT77" s="10" t="n">
        <f aca="false">GT5</f>
        <v>2009</v>
      </c>
      <c r="GU77" s="10" t="n">
        <f aca="false">GU5</f>
        <v>2010</v>
      </c>
      <c r="GV77" s="10" t="n">
        <f aca="false">GV5</f>
        <v>2011</v>
      </c>
      <c r="GW77" s="10" t="n">
        <f aca="false">GW5</f>
        <v>2012</v>
      </c>
      <c r="GX77" s="10" t="n">
        <f aca="false">GX5</f>
        <v>2013</v>
      </c>
      <c r="GY77" s="10" t="n">
        <f aca="false">GY5</f>
        <v>2014</v>
      </c>
      <c r="GZ77" s="10" t="n">
        <f aca="false">GZ5</f>
        <v>2015</v>
      </c>
      <c r="HA77" s="10" t="n">
        <f aca="false">HA5</f>
        <v>2016</v>
      </c>
      <c r="HB77" s="7" t="s">
        <v>16</v>
      </c>
      <c r="HC77" s="7" t="s">
        <v>17</v>
      </c>
      <c r="HD77" s="5" t="s">
        <v>14</v>
      </c>
      <c r="HE77" s="6" t="n">
        <v>1994</v>
      </c>
      <c r="HF77" s="6" t="n">
        <v>1995</v>
      </c>
      <c r="HG77" s="6" t="n">
        <v>1996</v>
      </c>
      <c r="HH77" s="6" t="n">
        <v>1997</v>
      </c>
      <c r="HI77" s="6" t="n">
        <v>1998</v>
      </c>
      <c r="HJ77" s="6" t="n">
        <v>1999</v>
      </c>
      <c r="HK77" s="6" t="n">
        <v>2000</v>
      </c>
      <c r="HL77" s="6" t="n">
        <f aca="false">HL5</f>
        <v>2001</v>
      </c>
      <c r="HM77" s="6" t="n">
        <f aca="false">HM5</f>
        <v>2002</v>
      </c>
      <c r="HN77" s="6" t="str">
        <f aca="false">HN5</f>
        <v>2003</v>
      </c>
      <c r="HO77" s="6" t="n">
        <f aca="false">HO5</f>
        <v>2004</v>
      </c>
      <c r="HP77" s="6" t="n">
        <f aca="false">HP5</f>
        <v>2005</v>
      </c>
      <c r="HQ77" s="6" t="n">
        <f aca="false">HQ5</f>
        <v>2006</v>
      </c>
      <c r="HR77" s="6" t="n">
        <f aca="false">HR5</f>
        <v>2007</v>
      </c>
      <c r="HS77" s="6" t="n">
        <f aca="false">HS5</f>
        <v>2008</v>
      </c>
      <c r="HT77" s="6" t="n">
        <f aca="false">HT5</f>
        <v>2009</v>
      </c>
      <c r="HU77" s="6" t="n">
        <f aca="false">HU5</f>
        <v>2010</v>
      </c>
      <c r="HV77" s="6" t="n">
        <f aca="false">HV5</f>
        <v>2011</v>
      </c>
      <c r="HW77" s="6" t="n">
        <f aca="false">HW5</f>
        <v>2012</v>
      </c>
      <c r="HX77" s="6" t="n">
        <f aca="false">HX5</f>
        <v>2013</v>
      </c>
      <c r="HY77" s="6" t="n">
        <f aca="false">HY5</f>
        <v>2014</v>
      </c>
      <c r="HZ77" s="6" t="n">
        <f aca="false">HZ5</f>
        <v>2015</v>
      </c>
      <c r="IA77" s="6" t="n">
        <f aca="false">IA5</f>
        <v>2016</v>
      </c>
      <c r="IB77" s="5" t="s">
        <v>14</v>
      </c>
      <c r="IC77" s="6" t="n">
        <v>1994</v>
      </c>
      <c r="ID77" s="6" t="n">
        <v>1995</v>
      </c>
      <c r="IE77" s="6" t="n">
        <v>1996</v>
      </c>
      <c r="IF77" s="6" t="n">
        <v>1997</v>
      </c>
      <c r="IG77" s="6" t="n">
        <v>1998</v>
      </c>
      <c r="IH77" s="6" t="n">
        <v>1999</v>
      </c>
      <c r="II77" s="6" t="n">
        <v>2000</v>
      </c>
      <c r="IJ77" s="6" t="n">
        <f aca="false">IJ5</f>
        <v>2001</v>
      </c>
      <c r="IK77" s="6" t="n">
        <f aca="false">IK5</f>
        <v>2002</v>
      </c>
      <c r="IL77" s="6" t="str">
        <f aca="false">IL5</f>
        <v>2003</v>
      </c>
      <c r="IM77" s="6" t="n">
        <f aca="false">IM5</f>
        <v>2004</v>
      </c>
      <c r="IN77" s="6" t="n">
        <f aca="false">IN5</f>
        <v>2005</v>
      </c>
      <c r="IO77" s="6" t="n">
        <f aca="false">IO5</f>
        <v>2006</v>
      </c>
      <c r="IP77" s="6" t="n">
        <f aca="false">IP5</f>
        <v>2007</v>
      </c>
      <c r="IQ77" s="6" t="n">
        <f aca="false">IQ5</f>
        <v>2008</v>
      </c>
      <c r="IR77" s="6" t="n">
        <f aca="false">IR5</f>
        <v>2009</v>
      </c>
      <c r="IS77" s="6" t="n">
        <f aca="false">IS5</f>
        <v>2010</v>
      </c>
      <c r="IT77" s="6" t="n">
        <f aca="false">IT5</f>
        <v>2011</v>
      </c>
      <c r="IU77" s="6" t="n">
        <f aca="false">IU5</f>
        <v>2012</v>
      </c>
      <c r="IV77" s="6" t="n">
        <f aca="false">IV5</f>
        <v>2013</v>
      </c>
      <c r="IW77" s="6" t="n">
        <f aca="false">IW5</f>
        <v>2014</v>
      </c>
      <c r="IX77" s="6" t="n">
        <f aca="false">IX5</f>
        <v>2015</v>
      </c>
      <c r="IY77" s="6" t="n">
        <f aca="false">IY5</f>
        <v>2016</v>
      </c>
      <c r="IZ77" s="5" t="s">
        <v>14</v>
      </c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</row>
    <row r="78" customFormat="false" ht="12.8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2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2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2"/>
      <c r="DK78" s="1"/>
      <c r="DL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2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2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2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3" t="s">
        <v>31</v>
      </c>
      <c r="GM78" s="3" t="s">
        <v>31</v>
      </c>
      <c r="GN78" s="3" t="s">
        <v>31</v>
      </c>
      <c r="GO78" s="3" t="s">
        <v>31</v>
      </c>
      <c r="GP78" s="3" t="s">
        <v>31</v>
      </c>
      <c r="GQ78" s="3" t="s">
        <v>31</v>
      </c>
      <c r="GR78" s="11" t="s">
        <v>31</v>
      </c>
      <c r="GS78" s="11" t="s">
        <v>31</v>
      </c>
      <c r="GT78" s="11" t="s">
        <v>31</v>
      </c>
      <c r="GU78" s="11" t="s">
        <v>31</v>
      </c>
      <c r="GV78" s="11" t="s">
        <v>31</v>
      </c>
      <c r="GW78" s="11" t="s">
        <v>31</v>
      </c>
      <c r="GX78" s="11" t="s">
        <v>31</v>
      </c>
      <c r="GY78" s="11" t="s">
        <v>31</v>
      </c>
      <c r="GZ78" s="11" t="s">
        <v>31</v>
      </c>
      <c r="HA78" s="11" t="s">
        <v>31</v>
      </c>
      <c r="HB78" s="9"/>
      <c r="HC78" s="3" t="s">
        <v>31</v>
      </c>
      <c r="HD78" s="2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2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2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</row>
    <row r="79" customFormat="false" ht="12.8" hidden="false" customHeight="false" outlineLevel="0" collapsed="false">
      <c r="A79" s="3" t="s">
        <v>18</v>
      </c>
      <c r="B79" s="6" t="n">
        <f aca="false">B7+B40</f>
        <v>287</v>
      </c>
      <c r="C79" s="6" t="n">
        <f aca="false">C7+C40</f>
        <v>303</v>
      </c>
      <c r="D79" s="6" t="n">
        <f aca="false">D7+D40</f>
        <v>215</v>
      </c>
      <c r="E79" s="6" t="n">
        <f aca="false">E7+E40</f>
        <v>237</v>
      </c>
      <c r="F79" s="6" t="n">
        <f aca="false">F7+F40</f>
        <v>133</v>
      </c>
      <c r="G79" s="6" t="n">
        <f aca="false">G7+G40</f>
        <v>239</v>
      </c>
      <c r="H79" s="6" t="n">
        <f aca="false">H7+H40</f>
        <v>218</v>
      </c>
      <c r="I79" s="6" t="n">
        <f aca="false">I7+I40</f>
        <v>304</v>
      </c>
      <c r="J79" s="6" t="n">
        <f aca="false">J7+J40</f>
        <v>167</v>
      </c>
      <c r="K79" s="6" t="n">
        <f aca="false">K7+K40</f>
        <v>252</v>
      </c>
      <c r="L79" s="6" t="n">
        <f aca="false">L7+L40</f>
        <v>184</v>
      </c>
      <c r="M79" s="6" t="n">
        <f aca="false">M7+M40</f>
        <v>136</v>
      </c>
      <c r="N79" s="6" t="n">
        <f aca="false">N7+N40</f>
        <v>143</v>
      </c>
      <c r="O79" s="6" t="n">
        <f aca="false">O7+O40</f>
        <v>191</v>
      </c>
      <c r="P79" s="6" t="n">
        <f aca="false">P7+P40</f>
        <v>185</v>
      </c>
      <c r="Q79" s="6" t="n">
        <f aca="false">Q7+Q40</f>
        <v>136</v>
      </c>
      <c r="R79" s="6" t="n">
        <f aca="false">R7+R40</f>
        <v>109</v>
      </c>
      <c r="S79" s="6" t="n">
        <f aca="false">S7+S40</f>
        <v>157</v>
      </c>
      <c r="T79" s="6" t="n">
        <f aca="false">T7+T40</f>
        <v>121</v>
      </c>
      <c r="U79" s="6" t="n">
        <f aca="false">U7+U40</f>
        <v>71</v>
      </c>
      <c r="V79" s="6" t="n">
        <f aca="false">V7+V40</f>
        <v>64</v>
      </c>
      <c r="W79" s="6" t="n">
        <f aca="false">W7+W40</f>
        <v>55</v>
      </c>
      <c r="X79" s="6" t="n">
        <f aca="false">X7+X40</f>
        <v>27</v>
      </c>
      <c r="Y79" s="6" t="n">
        <f aca="false">Y7+Y40</f>
        <v>44</v>
      </c>
      <c r="Z79" s="6" t="n">
        <f aca="false">Z7+Z40</f>
        <v>19</v>
      </c>
      <c r="AA79" s="6" t="n">
        <f aca="false">AA7+AA40</f>
        <v>35</v>
      </c>
      <c r="AB79" s="6" t="n">
        <f aca="false">AB7+AB40</f>
        <v>42</v>
      </c>
      <c r="AC79" s="6" t="n">
        <f aca="false">AC7+AC40</f>
        <v>53</v>
      </c>
      <c r="AD79" s="6" t="n">
        <f aca="false">AD7+AD40</f>
        <v>57</v>
      </c>
      <c r="AE79" s="6" t="n">
        <f aca="false">AE7+AE40</f>
        <v>175</v>
      </c>
      <c r="AF79" s="5" t="s">
        <v>18</v>
      </c>
      <c r="AG79" s="6" t="n">
        <f aca="false">AG7+AG40</f>
        <v>226</v>
      </c>
      <c r="AH79" s="6" t="n">
        <f aca="false">AH7+AH40</f>
        <v>173</v>
      </c>
      <c r="AI79" s="6" t="n">
        <f aca="false">AI7+AI40</f>
        <v>76</v>
      </c>
      <c r="AJ79" s="6" t="n">
        <f aca="false">AJ7+AJ40</f>
        <v>144</v>
      </c>
      <c r="AK79" s="6" t="n">
        <f aca="false">AK7+AK40</f>
        <v>79</v>
      </c>
      <c r="AL79" s="6" t="n">
        <f aca="false">AL7+AL40</f>
        <v>145</v>
      </c>
      <c r="AM79" s="6" t="n">
        <f aca="false">AM7+AM40</f>
        <v>143</v>
      </c>
      <c r="AN79" s="6" t="n">
        <f aca="false">AN7+AN40</f>
        <v>238</v>
      </c>
      <c r="AO79" s="6" t="n">
        <f aca="false">AO7+AO40</f>
        <v>142</v>
      </c>
      <c r="AP79" s="6" t="n">
        <f aca="false">AP7+AP40</f>
        <v>161</v>
      </c>
      <c r="AQ79" s="6" t="n">
        <f aca="false">AQ7+AQ40</f>
        <v>168</v>
      </c>
      <c r="AR79" s="6" t="n">
        <f aca="false">AR7+AR40</f>
        <v>211</v>
      </c>
      <c r="AS79" s="6" t="n">
        <f aca="false">AS7+AS40</f>
        <v>236</v>
      </c>
      <c r="AT79" s="6" t="n">
        <f aca="false">AT7+AT40</f>
        <v>308</v>
      </c>
      <c r="AU79" s="6" t="n">
        <f aca="false">AU7+AU40</f>
        <v>211</v>
      </c>
      <c r="AV79" s="6" t="n">
        <f aca="false">AV7+AV40</f>
        <v>332</v>
      </c>
      <c r="AW79" s="6" t="n">
        <f aca="false">AW7+AW40</f>
        <v>315</v>
      </c>
      <c r="AX79" s="6" t="n">
        <f aca="false">AX7+AX40</f>
        <v>255</v>
      </c>
      <c r="AY79" s="6" t="n">
        <f aca="false">AY7+AY40</f>
        <v>214</v>
      </c>
      <c r="AZ79" s="6" t="n">
        <f aca="false">AZ7+AZ40</f>
        <v>270</v>
      </c>
      <c r="BA79" s="6" t="n">
        <f aca="false">BA7+BA40</f>
        <v>273</v>
      </c>
      <c r="BB79" s="6" t="n">
        <f aca="false">BB7+BB40</f>
        <v>127</v>
      </c>
      <c r="BC79" s="6" t="n">
        <f aca="false">BC7+BC40</f>
        <v>62</v>
      </c>
      <c r="BD79" s="6" t="n">
        <f aca="false">BD7+BD40</f>
        <v>107</v>
      </c>
      <c r="BE79" s="6" t="n">
        <f aca="false">BE7+BE40</f>
        <v>93</v>
      </c>
      <c r="BF79" s="6" t="n">
        <f aca="false">BF7+BF40</f>
        <v>80</v>
      </c>
      <c r="BG79" s="6" t="n">
        <f aca="false">BG7+BG40</f>
        <v>125</v>
      </c>
      <c r="BH79" s="6" t="n">
        <f aca="false">BH7+BH40</f>
        <v>142</v>
      </c>
      <c r="BI79" s="6" t="n">
        <f aca="false">BI7+BI40</f>
        <v>101</v>
      </c>
      <c r="BJ79" s="6" t="n">
        <f aca="false">BJ7+BJ40</f>
        <v>127</v>
      </c>
      <c r="BK79" s="5" t="s">
        <v>18</v>
      </c>
      <c r="BL79" s="6" t="n">
        <f aca="false">BL7+BL40</f>
        <v>74</v>
      </c>
      <c r="BM79" s="6" t="n">
        <f aca="false">BM7+BM40</f>
        <v>56</v>
      </c>
      <c r="BN79" s="6" t="n">
        <f aca="false">BN7+BN40</f>
        <v>90</v>
      </c>
      <c r="BO79" s="6" t="n">
        <f aca="false">BO7+BO40</f>
        <v>68</v>
      </c>
      <c r="BP79" s="6" t="n">
        <f aca="false">BP7+BP40</f>
        <v>29</v>
      </c>
      <c r="BQ79" s="6" t="n">
        <f aca="false">BQ7+BQ40</f>
        <v>52</v>
      </c>
      <c r="BR79" s="6" t="n">
        <f aca="false">BR7+BR40</f>
        <v>50</v>
      </c>
      <c r="BS79" s="6" t="n">
        <f aca="false">BS7+BS40</f>
        <v>85</v>
      </c>
      <c r="BT79" s="6" t="n">
        <f aca="false">BT7+BT40</f>
        <v>63</v>
      </c>
      <c r="BU79" s="6" t="n">
        <f aca="false">BU7+BU40</f>
        <v>52</v>
      </c>
      <c r="BV79" s="6" t="n">
        <f aca="false">BV7+BV40</f>
        <v>63</v>
      </c>
      <c r="BW79" s="6" t="n">
        <f aca="false">BW7+BW40</f>
        <v>74</v>
      </c>
      <c r="BX79" s="6" t="n">
        <f aca="false">BX7+BX40</f>
        <v>57</v>
      </c>
      <c r="BY79" s="6" t="n">
        <f aca="false">BY7+BY40</f>
        <v>67</v>
      </c>
      <c r="BZ79" s="6" t="n">
        <f aca="false">BZ7+BZ40</f>
        <v>66</v>
      </c>
      <c r="CA79" s="6" t="n">
        <f aca="false">CA7+CA40</f>
        <v>104</v>
      </c>
      <c r="CB79" s="6" t="n">
        <f aca="false">CB7+CB40</f>
        <v>104</v>
      </c>
      <c r="CC79" s="6" t="n">
        <f aca="false">CC7+CC40</f>
        <v>97</v>
      </c>
      <c r="CD79" s="6" t="n">
        <f aca="false">CD7+CD40</f>
        <v>85</v>
      </c>
      <c r="CE79" s="6" t="n">
        <f aca="false">CE7+CE40</f>
        <v>74</v>
      </c>
      <c r="CF79" s="6" t="n">
        <f aca="false">CF7+CF40</f>
        <v>54</v>
      </c>
      <c r="CG79" s="6" t="n">
        <f aca="false">CG7+CG40</f>
        <v>40</v>
      </c>
      <c r="CH79" s="6" t="n">
        <f aca="false">CH7+CH40</f>
        <v>25</v>
      </c>
      <c r="CI79" s="6" t="n">
        <f aca="false">CI7+CI40</f>
        <v>34</v>
      </c>
      <c r="CJ79" s="6" t="n">
        <f aca="false">CJ7+CJ40</f>
        <v>23</v>
      </c>
      <c r="CK79" s="6" t="n">
        <f aca="false">CK7+CK40</f>
        <v>26</v>
      </c>
      <c r="CL79" s="6" t="n">
        <f aca="false">CL7+CL40</f>
        <v>37</v>
      </c>
      <c r="CM79" s="6" t="n">
        <f aca="false">CM7+CM40</f>
        <v>26</v>
      </c>
      <c r="CN79" s="6" t="n">
        <f aca="false">CN7+CN40</f>
        <v>28</v>
      </c>
      <c r="CO79" s="6" t="n">
        <v>0</v>
      </c>
      <c r="CP79" s="5" t="s">
        <v>18</v>
      </c>
      <c r="CQ79" s="1"/>
      <c r="CR79" s="6" t="n">
        <f aca="false">CR7+CR40</f>
        <v>0</v>
      </c>
      <c r="CS79" s="6" t="n">
        <f aca="false">CS7+CS40</f>
        <v>17</v>
      </c>
      <c r="CT79" s="6" t="n">
        <f aca="false">CT7+CT40</f>
        <v>2</v>
      </c>
      <c r="CU79" s="6" t="n">
        <f aca="false">CU7+CU40</f>
        <v>13</v>
      </c>
      <c r="CV79" s="6" t="n">
        <f aca="false">CV7+CV40</f>
        <v>12</v>
      </c>
      <c r="CW79" s="6" t="n">
        <f aca="false">CW7+CW40</f>
        <v>16</v>
      </c>
      <c r="CX79" s="6" t="n">
        <f aca="false">CX7+CX40</f>
        <v>8</v>
      </c>
      <c r="CY79" s="6" t="n">
        <f aca="false">CY7+CY40</f>
        <v>6</v>
      </c>
      <c r="CZ79" s="6" t="n">
        <f aca="false">CZ7+CZ40</f>
        <v>9</v>
      </c>
      <c r="DA79" s="6" t="n">
        <f aca="false">DA7+DA40</f>
        <v>2</v>
      </c>
      <c r="DB79" s="6" t="n">
        <f aca="false">DB7+DB40</f>
        <v>23</v>
      </c>
      <c r="DC79" s="6" t="n">
        <f aca="false">DC7+DC40</f>
        <v>6</v>
      </c>
      <c r="DD79" s="6" t="n">
        <f aca="false">DD7+DD40</f>
        <v>9</v>
      </c>
      <c r="DE79" s="6" t="n">
        <f aca="false">DE7+DE40</f>
        <v>11</v>
      </c>
      <c r="DF79" s="6" t="n">
        <f aca="false">DF7+DF40</f>
        <v>16</v>
      </c>
      <c r="DG79" s="6" t="n">
        <f aca="false">DG7+DG40</f>
        <v>15</v>
      </c>
      <c r="DH79" s="6" t="n">
        <f aca="false">DH7+DH40</f>
        <v>15</v>
      </c>
      <c r="DI79" s="6" t="n">
        <f aca="false">DI7+DI40</f>
        <v>24</v>
      </c>
      <c r="DJ79" s="5" t="s">
        <v>18</v>
      </c>
      <c r="DK79" s="6" t="n">
        <f aca="false">DK7+DK40</f>
        <v>0</v>
      </c>
      <c r="DL79" s="6" t="n">
        <f aca="false">DL7+DL40</f>
        <v>7</v>
      </c>
      <c r="DM79" s="6" t="n">
        <f aca="false">DM7+DM40</f>
        <v>9</v>
      </c>
      <c r="DN79" s="6" t="n">
        <f aca="false">DN7+DN40</f>
        <v>2</v>
      </c>
      <c r="DO79" s="6" t="n">
        <f aca="false">DO7+DO40</f>
        <v>10</v>
      </c>
      <c r="DP79" s="6" t="n">
        <f aca="false">DP7+DP40</f>
        <v>18</v>
      </c>
      <c r="DQ79" s="6" t="n">
        <f aca="false">DQ7+DQ40</f>
        <v>29</v>
      </c>
      <c r="DR79" s="6" t="n">
        <f aca="false">DR7+DR40</f>
        <v>19</v>
      </c>
      <c r="DS79" s="6" t="n">
        <f aca="false">DS7+DS40</f>
        <v>7</v>
      </c>
      <c r="DT79" s="6" t="n">
        <f aca="false">DT7+DT40</f>
        <v>4</v>
      </c>
      <c r="DU79" s="6" t="n">
        <f aca="false">DU7+DU40</f>
        <v>9</v>
      </c>
      <c r="DV79" s="6" t="n">
        <f aca="false">DV7+DV40</f>
        <v>0</v>
      </c>
      <c r="DW79" s="6" t="n">
        <f aca="false">DW7+DW40</f>
        <v>4</v>
      </c>
      <c r="DX79" s="6" t="n">
        <f aca="false">DX7+DX40</f>
        <v>9</v>
      </c>
      <c r="DY79" s="6" t="n">
        <f aca="false">DY7+DY40</f>
        <v>10</v>
      </c>
      <c r="DZ79" s="6" t="n">
        <f aca="false">DZ7+DZ40</f>
        <v>3</v>
      </c>
      <c r="EA79" s="6" t="n">
        <f aca="false">EA7+EA40</f>
        <v>5</v>
      </c>
      <c r="EB79" s="5" t="s">
        <v>18</v>
      </c>
      <c r="EC79" s="6" t="n">
        <f aca="false">EC7+EC40</f>
        <v>0</v>
      </c>
      <c r="ED79" s="6" t="n">
        <f aca="false">ED7+ED40</f>
        <v>20</v>
      </c>
      <c r="EE79" s="6" t="n">
        <f aca="false">EE7+EE40</f>
        <v>19</v>
      </c>
      <c r="EF79" s="6" t="n">
        <f aca="false">EF7+EF40</f>
        <v>21</v>
      </c>
      <c r="EG79" s="6" t="n">
        <f aca="false">EG7+EG40</f>
        <v>30</v>
      </c>
      <c r="EH79" s="6" t="n">
        <f aca="false">EH7+EH40</f>
        <v>26</v>
      </c>
      <c r="EI79" s="6" t="n">
        <f aca="false">EI7+EI40</f>
        <v>21</v>
      </c>
      <c r="EJ79" s="6" t="n">
        <f aca="false">EJ7+EJ40</f>
        <v>4</v>
      </c>
      <c r="EK79" s="6" t="n">
        <f aca="false">EK7+EK40</f>
        <v>13</v>
      </c>
      <c r="EL79" s="6" t="n">
        <f aca="false">EL7+EL40</f>
        <v>3</v>
      </c>
      <c r="EM79" s="6" t="n">
        <f aca="false">EM7+EM40</f>
        <v>3</v>
      </c>
      <c r="EN79" s="6" t="n">
        <f aca="false">EN7+EN40</f>
        <v>6</v>
      </c>
      <c r="EO79" s="6" t="n">
        <f aca="false">EO7+EO40</f>
        <v>2</v>
      </c>
      <c r="EP79" s="6" t="n">
        <f aca="false">EP7+EP40</f>
        <v>2</v>
      </c>
      <c r="EQ79" s="6" t="n">
        <f aca="false">EQ7+EQ40</f>
        <v>2</v>
      </c>
      <c r="ER79" s="5" t="s">
        <v>18</v>
      </c>
      <c r="ES79" s="6" t="n">
        <f aca="false">ES7+ES40</f>
        <v>0</v>
      </c>
      <c r="ET79" s="6" t="n">
        <f aca="false">ET7+ET40</f>
        <v>15</v>
      </c>
      <c r="EU79" s="6" t="n">
        <f aca="false">EU7+EU40</f>
        <v>2</v>
      </c>
      <c r="EV79" s="6" t="n">
        <f aca="false">EV7+EV40</f>
        <v>3</v>
      </c>
      <c r="EW79" s="6" t="n">
        <f aca="false">EW7+EW40</f>
        <v>7</v>
      </c>
      <c r="EX79" s="6" t="n">
        <f aca="false">EX7+EX40</f>
        <v>11</v>
      </c>
      <c r="EY79" s="6" t="n">
        <f aca="false">EY7+EY40</f>
        <v>15</v>
      </c>
      <c r="EZ79" s="6" t="n">
        <f aca="false">EZ7+EZ40</f>
        <v>39</v>
      </c>
      <c r="FA79" s="6" t="n">
        <f aca="false">FA7+FA40</f>
        <v>328</v>
      </c>
      <c r="FB79" s="6" t="n">
        <f aca="false">FB7+FB40</f>
        <v>9</v>
      </c>
      <c r="FC79" s="6" t="n">
        <f aca="false">FC7+FC40</f>
        <v>36</v>
      </c>
      <c r="FD79" s="6" t="n">
        <f aca="false">FD7+FD40</f>
        <v>71</v>
      </c>
      <c r="FE79" s="6" t="n">
        <f aca="false">FE7+FE40</f>
        <v>21</v>
      </c>
      <c r="FF79" s="6" t="n">
        <f aca="false">FF7+FF40</f>
        <v>65</v>
      </c>
      <c r="FG79" s="6" t="n">
        <f aca="false">FG7+FG40</f>
        <v>261</v>
      </c>
      <c r="FH79" s="6" t="n">
        <f aca="false">FH7+FH40</f>
        <v>254</v>
      </c>
      <c r="FI79" s="6" t="n">
        <f aca="false">FI7+FI40</f>
        <v>91</v>
      </c>
      <c r="FJ79" s="6" t="n">
        <f aca="false">FJ7+FJ40</f>
        <v>320</v>
      </c>
      <c r="FK79" s="6" t="n">
        <f aca="false">FK7+FK40</f>
        <v>301</v>
      </c>
      <c r="FL79" s="6" t="n">
        <f aca="false">FL7+FL40</f>
        <v>357</v>
      </c>
      <c r="FM79" s="6" t="n">
        <f aca="false">FM7+FM40</f>
        <v>271</v>
      </c>
      <c r="FN79" s="6" t="n">
        <f aca="false">FN7+FN40</f>
        <v>197</v>
      </c>
      <c r="FO79" s="6" t="n">
        <f aca="false">FO7+FO40</f>
        <v>18</v>
      </c>
      <c r="FP79" s="6" t="n">
        <f aca="false">FP7+FP40</f>
        <v>92</v>
      </c>
      <c r="FQ79" s="6" t="n">
        <f aca="false">FQ7+FQ40</f>
        <v>180</v>
      </c>
      <c r="FR79" s="6" t="n">
        <f aca="false">FR7+FR40</f>
        <v>90</v>
      </c>
      <c r="FS79" s="6" t="n">
        <f aca="false">FS7+FS40</f>
        <v>256</v>
      </c>
      <c r="FT79" s="6" t="n">
        <f aca="false">FT7+FT40</f>
        <v>474</v>
      </c>
      <c r="FU79" s="6" t="n">
        <f aca="false">FU7+FU40</f>
        <v>1077</v>
      </c>
      <c r="FV79" s="6" t="n">
        <f aca="false">FV7+FV40</f>
        <v>49</v>
      </c>
      <c r="FW79" s="5" t="s">
        <v>18</v>
      </c>
      <c r="FX79" s="6" t="n">
        <f aca="false">B79+AG79+BL79+ES79</f>
        <v>587</v>
      </c>
      <c r="FY79" s="6" t="n">
        <f aca="false">C79+AH79+BM79+ET79</f>
        <v>547</v>
      </c>
      <c r="FZ79" s="6" t="n">
        <f aca="false">D79+AI79+BN79+EU79</f>
        <v>383</v>
      </c>
      <c r="GA79" s="6" t="n">
        <f aca="false">E79+AJ79+BO79+EV79</f>
        <v>452</v>
      </c>
      <c r="GB79" s="6" t="n">
        <f aca="false">F79+AK79+BP79+EW79</f>
        <v>248</v>
      </c>
      <c r="GC79" s="6" t="n">
        <f aca="false">G79+AL79+BQ79+EX79</f>
        <v>447</v>
      </c>
      <c r="GD79" s="6" t="n">
        <f aca="false">H79+AM79+BR79+EY79</f>
        <v>426</v>
      </c>
      <c r="GE79" s="6" t="n">
        <f aca="false">I79+AN79+BS79+EZ79</f>
        <v>666</v>
      </c>
      <c r="GF79" s="6" t="n">
        <f aca="false">J79+AO79+BT79+FA79</f>
        <v>700</v>
      </c>
      <c r="GG79" s="6" t="n">
        <f aca="false">K79+AP79+BU79+FB79</f>
        <v>474</v>
      </c>
      <c r="GH79" s="6" t="n">
        <f aca="false">L79+AQ79+BV79+FC79</f>
        <v>451</v>
      </c>
      <c r="GI79" s="6" t="n">
        <f aca="false">M79+AR79+BW79+FD79</f>
        <v>492</v>
      </c>
      <c r="GJ79" s="6" t="n">
        <f aca="false">N79+AS79+BX79+FE79</f>
        <v>457</v>
      </c>
      <c r="GK79" s="6" t="n">
        <f aca="false">O79+AT79+BY79+FF79</f>
        <v>631</v>
      </c>
      <c r="GL79" s="6" t="n">
        <f aca="false">FG79+DL79+CT79+BZ79+AU79+P79</f>
        <v>732</v>
      </c>
      <c r="GM79" s="6" t="n">
        <f aca="false">FH79+DM79+CU79+CA79+AV79+Q79+EC79</f>
        <v>848</v>
      </c>
      <c r="GN79" s="6" t="n">
        <f aca="false">FI79+DN79+CV79+CB79+AW79+R79+ED79</f>
        <v>653</v>
      </c>
      <c r="GO79" s="6" t="n">
        <f aca="false">FJ79+DO79+CW79+CC79+AX79+S79+EE79</f>
        <v>874</v>
      </c>
      <c r="GP79" s="6" t="n">
        <f aca="false">FK79+DP79+CX79+CD79+AY79+T79+EF79</f>
        <v>768</v>
      </c>
      <c r="GQ79" s="6" t="n">
        <f aca="false">FL79+DQ79+CY79+CE79+AZ79+U79+EG79</f>
        <v>837</v>
      </c>
      <c r="GR79" s="10" t="n">
        <f aca="false">FM79+DR79+CZ79+CF79+BA79+V79+EH79</f>
        <v>716</v>
      </c>
      <c r="GS79" s="10" t="n">
        <f aca="false">FN79+DS79+DA79+CG79+BB79+W79+EI79</f>
        <v>449</v>
      </c>
      <c r="GT79" s="10" t="n">
        <f aca="false">FO79+DT79+DB79+CH79+BC79+X79+EJ79</f>
        <v>163</v>
      </c>
      <c r="GU79" s="10" t="n">
        <f aca="false">FP79+DU79+DC79+CI79+BD79+Y79+EK79</f>
        <v>305</v>
      </c>
      <c r="GV79" s="6" t="n">
        <f aca="false">Z79+BE79+CJ79+DD79+DV79+EL79+FQ79</f>
        <v>327</v>
      </c>
      <c r="GW79" s="6" t="n">
        <f aca="false">AA79+BF79+CK79+DE79+DW79+EM79+FR79</f>
        <v>249</v>
      </c>
      <c r="GX79" s="6" t="n">
        <f aca="false">AB79+BG79+CL79+DF79+DX79+EN79+FS79</f>
        <v>491</v>
      </c>
      <c r="GY79" s="6" t="n">
        <f aca="false">AC79+BH79+CM79+DG79+DY79+EO79+FT79</f>
        <v>722</v>
      </c>
      <c r="GZ79" s="6" t="n">
        <f aca="false">AD79+BI79+CN79+DH79+DZ79+EP79+FU79</f>
        <v>1283</v>
      </c>
      <c r="HA79" s="6" t="n">
        <f aca="false">AE79+BJ79+CO79+DI79+EA79+EQ79+FV79</f>
        <v>382</v>
      </c>
      <c r="HB79" s="9" t="n">
        <f aca="false">(GZ79-GY90)/(GY90+0.01)*100</f>
        <v>89.5112332166438</v>
      </c>
      <c r="HC79" s="9" t="n">
        <f aca="false">(GZ79-GY79)/(GY79+0.01)*100</f>
        <v>77.6997548510409</v>
      </c>
      <c r="HD79" s="5" t="s">
        <v>18</v>
      </c>
      <c r="HE79" s="6" t="n">
        <f aca="false">HE7+HE40</f>
        <v>39</v>
      </c>
      <c r="HF79" s="6" t="n">
        <f aca="false">HF7+HF40</f>
        <v>160</v>
      </c>
      <c r="HG79" s="6" t="n">
        <f aca="false">HG7+HG40</f>
        <v>1</v>
      </c>
      <c r="HH79" s="6" t="n">
        <f aca="false">HH7+HH40</f>
        <v>4</v>
      </c>
      <c r="HI79" s="6" t="n">
        <f aca="false">HI7+HI40</f>
        <v>8</v>
      </c>
      <c r="HJ79" s="6" t="n">
        <f aca="false">HJ7+HJ40</f>
        <v>9</v>
      </c>
      <c r="HK79" s="6" t="n">
        <f aca="false">HK7+HK40</f>
        <v>6</v>
      </c>
      <c r="HL79" s="6" t="n">
        <f aca="false">HL7+HL40</f>
        <v>11</v>
      </c>
      <c r="HM79" s="6" t="n">
        <f aca="false">HM7+HM40</f>
        <v>8</v>
      </c>
      <c r="HN79" s="6" t="n">
        <f aca="false">HN7+HN40</f>
        <v>8</v>
      </c>
      <c r="HO79" s="6" t="n">
        <f aca="false">HO7+HO40</f>
        <v>16</v>
      </c>
      <c r="HP79" s="6" t="n">
        <f aca="false">HP7+HP40</f>
        <v>55</v>
      </c>
      <c r="HQ79" s="6" t="n">
        <f aca="false">HQ7+HQ40</f>
        <v>33</v>
      </c>
      <c r="HR79" s="6" t="n">
        <f aca="false">HR7+HR40</f>
        <v>25</v>
      </c>
      <c r="HS79" s="6" t="n">
        <f aca="false">HS7+HS40</f>
        <v>88</v>
      </c>
      <c r="HT79" s="6" t="n">
        <f aca="false">HT7+HT40</f>
        <v>4</v>
      </c>
      <c r="HU79" s="6" t="n">
        <f aca="false">HU7+HU40</f>
        <v>5</v>
      </c>
      <c r="HV79" s="6" t="n">
        <f aca="false">HV7+HV40</f>
        <v>1</v>
      </c>
      <c r="HW79" s="6" t="n">
        <f aca="false">HW7+HW40</f>
        <v>0</v>
      </c>
      <c r="HX79" s="6" t="n">
        <f aca="false">HX7+HX40</f>
        <v>4</v>
      </c>
      <c r="HY79" s="6" t="n">
        <f aca="false">HY7+HY40</f>
        <v>184</v>
      </c>
      <c r="HZ79" s="6" t="n">
        <f aca="false">HZ7+HZ40</f>
        <v>4</v>
      </c>
      <c r="IA79" s="6" t="n">
        <f aca="false">IA7+IA40</f>
        <v>1</v>
      </c>
      <c r="IB79" s="5" t="s">
        <v>18</v>
      </c>
      <c r="IC79" s="6" t="n">
        <f aca="false">IC7+IC40</f>
        <v>39</v>
      </c>
      <c r="ID79" s="6" t="n">
        <f aca="false">ID7+ID40</f>
        <v>168</v>
      </c>
      <c r="IE79" s="6" t="n">
        <f aca="false">IE7+IE40</f>
        <v>8</v>
      </c>
      <c r="IF79" s="6" t="n">
        <f aca="false">IF7+IF40</f>
        <v>32</v>
      </c>
      <c r="IG79" s="6" t="n">
        <f aca="false">IG7+IG40</f>
        <v>63</v>
      </c>
      <c r="IH79" s="6" t="n">
        <f aca="false">IH7+IH40</f>
        <v>12</v>
      </c>
      <c r="II79" s="6" t="n">
        <f aca="false">II7+II40</f>
        <v>59</v>
      </c>
      <c r="IJ79" s="6" t="n">
        <f aca="false">IJ7+IJ40</f>
        <v>250</v>
      </c>
      <c r="IK79" s="6" t="n">
        <f aca="false">IK7+IK40</f>
        <v>246</v>
      </c>
      <c r="IL79" s="6" t="n">
        <f aca="false">IL7+IL40</f>
        <v>83</v>
      </c>
      <c r="IM79" s="6" t="n">
        <f aca="false">IM7+IM40</f>
        <v>304</v>
      </c>
      <c r="IN79" s="6" t="n">
        <f aca="false">IN7+IN40</f>
        <v>246</v>
      </c>
      <c r="IO79" s="6" t="n">
        <f aca="false">IO7+IO40</f>
        <v>324</v>
      </c>
      <c r="IP79" s="6" t="n">
        <f aca="false">IP7+IP40</f>
        <v>246</v>
      </c>
      <c r="IQ79" s="6" t="n">
        <f aca="false">IQ7+IQ40</f>
        <v>109</v>
      </c>
      <c r="IR79" s="6" t="n">
        <f aca="false">IR7+IR40</f>
        <v>14</v>
      </c>
      <c r="IS79" s="6" t="n">
        <f aca="false">IS7+IS40</f>
        <v>87</v>
      </c>
      <c r="IT79" s="6" t="n">
        <f aca="false">IT7+IT40</f>
        <v>179</v>
      </c>
      <c r="IU79" s="6" t="n">
        <f aca="false">IU7+IU40</f>
        <v>90</v>
      </c>
      <c r="IV79" s="6" t="n">
        <f aca="false">IV7+IV40</f>
        <v>252</v>
      </c>
      <c r="IW79" s="6" t="n">
        <f aca="false">IW7+IW40</f>
        <v>290</v>
      </c>
      <c r="IX79" s="6" t="n">
        <f aca="false">IX7+IX40</f>
        <v>1073</v>
      </c>
      <c r="IY79" s="6" t="n">
        <f aca="false">IY7+IY40</f>
        <v>48</v>
      </c>
      <c r="IZ79" s="5" t="s">
        <v>18</v>
      </c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</row>
    <row r="80" customFormat="false" ht="12.8" hidden="false" customHeight="false" outlineLevel="0" collapsed="false">
      <c r="A80" s="3" t="s">
        <v>20</v>
      </c>
      <c r="B80" s="6" t="n">
        <f aca="false">B8+B41</f>
        <v>424</v>
      </c>
      <c r="C80" s="6" t="n">
        <f aca="false">C8+C41</f>
        <v>529</v>
      </c>
      <c r="D80" s="6" t="n">
        <f aca="false">D8+D41</f>
        <v>167</v>
      </c>
      <c r="E80" s="6" t="n">
        <f aca="false">E8+E41</f>
        <v>149</v>
      </c>
      <c r="F80" s="6" t="n">
        <f aca="false">F8+F41</f>
        <v>116</v>
      </c>
      <c r="G80" s="6" t="n">
        <f aca="false">G8+G41</f>
        <v>290</v>
      </c>
      <c r="H80" s="6" t="n">
        <f aca="false">H8+H41</f>
        <v>167</v>
      </c>
      <c r="I80" s="6" t="n">
        <f aca="false">I8+I41</f>
        <v>284</v>
      </c>
      <c r="J80" s="6" t="n">
        <f aca="false">J8+J41</f>
        <v>173</v>
      </c>
      <c r="K80" s="6" t="n">
        <f aca="false">K8+K41</f>
        <v>209</v>
      </c>
      <c r="L80" s="6" t="n">
        <f aca="false">L8+L41</f>
        <v>169</v>
      </c>
      <c r="M80" s="6" t="n">
        <f aca="false">M8+M41</f>
        <v>248</v>
      </c>
      <c r="N80" s="6" t="n">
        <f aca="false">N8+N41</f>
        <v>314</v>
      </c>
      <c r="O80" s="6" t="n">
        <f aca="false">O8+O41</f>
        <v>152</v>
      </c>
      <c r="P80" s="6" t="n">
        <f aca="false">P8+P41</f>
        <v>128</v>
      </c>
      <c r="Q80" s="6" t="n">
        <f aca="false">Q8+Q41</f>
        <v>121</v>
      </c>
      <c r="R80" s="6" t="n">
        <f aca="false">R8+R41</f>
        <v>142</v>
      </c>
      <c r="S80" s="6" t="n">
        <f aca="false">S8+S41</f>
        <v>129</v>
      </c>
      <c r="T80" s="6" t="n">
        <f aca="false">T8+T41</f>
        <v>100</v>
      </c>
      <c r="U80" s="6" t="n">
        <f aca="false">U8+U41</f>
        <v>60</v>
      </c>
      <c r="V80" s="6" t="n">
        <f aca="false">V8+V41</f>
        <v>113</v>
      </c>
      <c r="W80" s="6" t="n">
        <f aca="false">W8+W41</f>
        <v>51</v>
      </c>
      <c r="X80" s="6" t="n">
        <f aca="false">X8+X41</f>
        <v>16</v>
      </c>
      <c r="Y80" s="6" t="n">
        <f aca="false">Y8+Y41</f>
        <v>27</v>
      </c>
      <c r="Z80" s="6" t="n">
        <f aca="false">Z8+Z41</f>
        <v>31</v>
      </c>
      <c r="AA80" s="6" t="n">
        <f aca="false">AA8+AA41</f>
        <v>33</v>
      </c>
      <c r="AB80" s="6" t="n">
        <f aca="false">AB8+AB41</f>
        <v>50</v>
      </c>
      <c r="AC80" s="6" t="n">
        <f aca="false">AC8+AC41</f>
        <v>54</v>
      </c>
      <c r="AD80" s="6" t="n">
        <f aca="false">AD8+AD41</f>
        <v>109</v>
      </c>
      <c r="AE80" s="6" t="n">
        <f aca="false">AE8+AE41</f>
        <v>0</v>
      </c>
      <c r="AF80" s="5" t="s">
        <v>20</v>
      </c>
      <c r="AG80" s="6" t="n">
        <f aca="false">AG8+AG41</f>
        <v>204</v>
      </c>
      <c r="AH80" s="6" t="n">
        <f aca="false">AH8+AH41</f>
        <v>124</v>
      </c>
      <c r="AI80" s="6" t="n">
        <f aca="false">AI8+AI41</f>
        <v>113</v>
      </c>
      <c r="AJ80" s="6" t="n">
        <f aca="false">AJ8+AJ41</f>
        <v>156</v>
      </c>
      <c r="AK80" s="6" t="n">
        <f aca="false">AK8+AK41</f>
        <v>103</v>
      </c>
      <c r="AL80" s="6" t="n">
        <f aca="false">AL8+AL41</f>
        <v>163</v>
      </c>
      <c r="AM80" s="6" t="n">
        <f aca="false">AM8+AM41</f>
        <v>143</v>
      </c>
      <c r="AN80" s="6" t="n">
        <f aca="false">AN8+AN41</f>
        <v>224</v>
      </c>
      <c r="AO80" s="6" t="n">
        <f aca="false">AO8+AO41</f>
        <v>168</v>
      </c>
      <c r="AP80" s="6" t="n">
        <f aca="false">AP8+AP41</f>
        <v>216</v>
      </c>
      <c r="AQ80" s="6" t="n">
        <f aca="false">AQ8+AQ41</f>
        <v>222</v>
      </c>
      <c r="AR80" s="6" t="n">
        <f aca="false">AR8+AR41</f>
        <v>270</v>
      </c>
      <c r="AS80" s="6" t="n">
        <f aca="false">AS8+AS41</f>
        <v>301</v>
      </c>
      <c r="AT80" s="6" t="n">
        <f aca="false">AT8+AT41</f>
        <v>280</v>
      </c>
      <c r="AU80" s="6" t="n">
        <f aca="false">AU8+AU41</f>
        <v>244</v>
      </c>
      <c r="AV80" s="6" t="n">
        <f aca="false">AV8+AV41</f>
        <v>314</v>
      </c>
      <c r="AW80" s="6" t="n">
        <f aca="false">AW8+AW41</f>
        <v>287</v>
      </c>
      <c r="AX80" s="6" t="n">
        <f aca="false">AX8+AX41</f>
        <v>297</v>
      </c>
      <c r="AY80" s="6" t="n">
        <f aca="false">AY8+AY41</f>
        <v>295</v>
      </c>
      <c r="AZ80" s="6" t="n">
        <f aca="false">AZ8+AZ41</f>
        <v>267</v>
      </c>
      <c r="BA80" s="6" t="n">
        <f aca="false">BA8+BA41</f>
        <v>220</v>
      </c>
      <c r="BB80" s="6" t="n">
        <f aca="false">BB8+BB41</f>
        <v>121</v>
      </c>
      <c r="BC80" s="6" t="n">
        <f aca="false">BC8+BC41</f>
        <v>57</v>
      </c>
      <c r="BD80" s="6" t="n">
        <f aca="false">BD8+BD41</f>
        <v>166</v>
      </c>
      <c r="BE80" s="6" t="n">
        <f aca="false">BE8+BE41</f>
        <v>82</v>
      </c>
      <c r="BF80" s="6" t="n">
        <f aca="false">BF8+BF41</f>
        <v>72</v>
      </c>
      <c r="BG80" s="6" t="n">
        <f aca="false">BG8+BG41</f>
        <v>130</v>
      </c>
      <c r="BH80" s="6" t="n">
        <f aca="false">BH8+BH41</f>
        <v>117</v>
      </c>
      <c r="BI80" s="6" t="n">
        <f aca="false">BI8+BI41</f>
        <v>181</v>
      </c>
      <c r="BJ80" s="6" t="n">
        <f aca="false">BJ8+BJ41</f>
        <v>0</v>
      </c>
      <c r="BK80" s="5" t="s">
        <v>20</v>
      </c>
      <c r="BL80" s="6" t="n">
        <f aca="false">BL8+BL41</f>
        <v>100</v>
      </c>
      <c r="BM80" s="6" t="n">
        <f aca="false">BM8+BM41</f>
        <v>70</v>
      </c>
      <c r="BN80" s="6" t="n">
        <f aca="false">BN8+BN41</f>
        <v>77</v>
      </c>
      <c r="BO80" s="6" t="n">
        <f aca="false">BO8+BO41</f>
        <v>45</v>
      </c>
      <c r="BP80" s="6" t="n">
        <f aca="false">BP8+BP41</f>
        <v>41</v>
      </c>
      <c r="BQ80" s="6" t="n">
        <f aca="false">BQ8+BQ41</f>
        <v>70</v>
      </c>
      <c r="BR80" s="6" t="n">
        <f aca="false">BR8+BR41</f>
        <v>48</v>
      </c>
      <c r="BS80" s="6" t="n">
        <f aca="false">BS8+BS41</f>
        <v>82</v>
      </c>
      <c r="BT80" s="6" t="n">
        <f aca="false">BT8+BT41</f>
        <v>73</v>
      </c>
      <c r="BU80" s="6" t="n">
        <f aca="false">BU8+BU41</f>
        <v>106</v>
      </c>
      <c r="BV80" s="6" t="n">
        <f aca="false">BV8+BV41</f>
        <v>112</v>
      </c>
      <c r="BW80" s="6" t="n">
        <f aca="false">BW8+BW41</f>
        <v>112</v>
      </c>
      <c r="BX80" s="6" t="n">
        <f aca="false">BX8+BX41</f>
        <v>96</v>
      </c>
      <c r="BY80" s="6" t="n">
        <f aca="false">BY8+BY41</f>
        <v>95</v>
      </c>
      <c r="BZ80" s="6" t="n">
        <f aca="false">BZ8+BZ41</f>
        <v>92</v>
      </c>
      <c r="CA80" s="6" t="n">
        <f aca="false">CA8+CA41</f>
        <v>108</v>
      </c>
      <c r="CB80" s="6" t="n">
        <f aca="false">CB8+CB41</f>
        <v>78</v>
      </c>
      <c r="CC80" s="6" t="n">
        <f aca="false">CC8+CC41</f>
        <v>91</v>
      </c>
      <c r="CD80" s="6" t="n">
        <f aca="false">CD8+CD41</f>
        <v>74</v>
      </c>
      <c r="CE80" s="6" t="n">
        <f aca="false">CE8+CE41</f>
        <v>117</v>
      </c>
      <c r="CF80" s="6" t="n">
        <f aca="false">CF8+CF41</f>
        <v>65</v>
      </c>
      <c r="CG80" s="6" t="n">
        <f aca="false">CG8+CG41</f>
        <v>59</v>
      </c>
      <c r="CH80" s="6" t="n">
        <f aca="false">CH8+CH41</f>
        <v>29</v>
      </c>
      <c r="CI80" s="6" t="n">
        <f aca="false">CI8+CI41</f>
        <v>63</v>
      </c>
      <c r="CJ80" s="6" t="n">
        <f aca="false">CJ8+CJ41</f>
        <v>21</v>
      </c>
      <c r="CK80" s="6" t="n">
        <f aca="false">CK8+CK41</f>
        <v>32</v>
      </c>
      <c r="CL80" s="6" t="n">
        <f aca="false">CL8+CL41</f>
        <v>35</v>
      </c>
      <c r="CM80" s="6" t="n">
        <f aca="false">CM8+CM41</f>
        <v>39</v>
      </c>
      <c r="CN80" s="6" t="n">
        <f aca="false">CN8+CN41</f>
        <v>39</v>
      </c>
      <c r="CO80" s="6" t="n">
        <f aca="false">CO8+CO41</f>
        <v>0</v>
      </c>
      <c r="CP80" s="5" t="s">
        <v>20</v>
      </c>
      <c r="CQ80" s="1"/>
      <c r="CR80" s="6" t="n">
        <f aca="false">CR8+CR41</f>
        <v>0</v>
      </c>
      <c r="CS80" s="6" t="n">
        <f aca="false">CS8+CS41</f>
        <v>14</v>
      </c>
      <c r="CT80" s="6" t="n">
        <f aca="false">CT8+CT41</f>
        <v>5</v>
      </c>
      <c r="CU80" s="6" t="n">
        <f aca="false">CU8+CU41</f>
        <v>11</v>
      </c>
      <c r="CV80" s="6" t="n">
        <f aca="false">CV8+CV41</f>
        <v>8</v>
      </c>
      <c r="CW80" s="6" t="n">
        <f aca="false">CW8+CW41</f>
        <v>27</v>
      </c>
      <c r="CX80" s="6" t="n">
        <f aca="false">CX8+CX41</f>
        <v>0</v>
      </c>
      <c r="CY80" s="6" t="n">
        <f aca="false">CY8+CY41</f>
        <v>29</v>
      </c>
      <c r="CZ80" s="6" t="n">
        <f aca="false">CZ8+CZ41</f>
        <v>9</v>
      </c>
      <c r="DA80" s="6" t="n">
        <f aca="false">DA8+DA41</f>
        <v>4</v>
      </c>
      <c r="DB80" s="6" t="n">
        <f aca="false">DB8+DB41</f>
        <v>9</v>
      </c>
      <c r="DC80" s="6" t="n">
        <f aca="false">DC8+DC41</f>
        <v>8</v>
      </c>
      <c r="DD80" s="6" t="n">
        <f aca="false">DD8+DD41</f>
        <v>7</v>
      </c>
      <c r="DE80" s="6" t="n">
        <f aca="false">DE8+DE41</f>
        <v>9</v>
      </c>
      <c r="DF80" s="6" t="n">
        <f aca="false">DF8+DF41</f>
        <v>16</v>
      </c>
      <c r="DG80" s="6" t="n">
        <f aca="false">DG8+DG41</f>
        <v>12</v>
      </c>
      <c r="DH80" s="6" t="n">
        <f aca="false">DH8+DH41</f>
        <v>23</v>
      </c>
      <c r="DI80" s="6" t="n">
        <f aca="false">DI8+DI41</f>
        <v>0</v>
      </c>
      <c r="DJ80" s="5" t="s">
        <v>20</v>
      </c>
      <c r="DK80" s="6" t="n">
        <f aca="false">DK8+DK41</f>
        <v>0</v>
      </c>
      <c r="DL80" s="6" t="n">
        <f aca="false">DL8+DL41</f>
        <v>8</v>
      </c>
      <c r="DM80" s="6" t="n">
        <f aca="false">DM8+DM41</f>
        <v>5</v>
      </c>
      <c r="DN80" s="6" t="n">
        <f aca="false">DN8+DN41</f>
        <v>6</v>
      </c>
      <c r="DO80" s="6" t="n">
        <f aca="false">DO8+DO41</f>
        <v>13</v>
      </c>
      <c r="DP80" s="6" t="n">
        <f aca="false">DP8+DP41</f>
        <v>19</v>
      </c>
      <c r="DQ80" s="6" t="n">
        <f aca="false">DQ8+DQ41</f>
        <v>27</v>
      </c>
      <c r="DR80" s="6" t="n">
        <f aca="false">DR8+DR41</f>
        <v>14</v>
      </c>
      <c r="DS80" s="6" t="n">
        <f aca="false">DS8+DS41</f>
        <v>12</v>
      </c>
      <c r="DT80" s="6" t="n">
        <f aca="false">DT8+DT41</f>
        <v>5</v>
      </c>
      <c r="DU80" s="6" t="n">
        <f aca="false">DU8+DU41</f>
        <v>10</v>
      </c>
      <c r="DV80" s="6" t="n">
        <f aca="false">DV8+DV41</f>
        <v>5</v>
      </c>
      <c r="DW80" s="6" t="n">
        <f aca="false">DW8+DW41</f>
        <v>6</v>
      </c>
      <c r="DX80" s="6" t="n">
        <f aca="false">DX8+DX41</f>
        <v>4</v>
      </c>
      <c r="DY80" s="6" t="n">
        <f aca="false">DY8+DY41</f>
        <v>2</v>
      </c>
      <c r="DZ80" s="6" t="n">
        <f aca="false">DZ8+DZ41</f>
        <v>49</v>
      </c>
      <c r="EA80" s="6" t="n">
        <f aca="false">EA8+EA41</f>
        <v>0</v>
      </c>
      <c r="EB80" s="5" t="s">
        <v>20</v>
      </c>
      <c r="EC80" s="6" t="n">
        <f aca="false">EC8+EC41</f>
        <v>0</v>
      </c>
      <c r="ED80" s="6" t="n">
        <f aca="false">ED8+ED41</f>
        <v>29</v>
      </c>
      <c r="EE80" s="6" t="n">
        <f aca="false">EE8+EE41</f>
        <v>23</v>
      </c>
      <c r="EF80" s="6" t="n">
        <f aca="false">EF8+EF41</f>
        <v>43</v>
      </c>
      <c r="EG80" s="6" t="n">
        <f aca="false">EG8+EG41</f>
        <v>33</v>
      </c>
      <c r="EH80" s="6" t="n">
        <f aca="false">EH8+EH41</f>
        <v>26</v>
      </c>
      <c r="EI80" s="6" t="n">
        <f aca="false">EI8+EI41</f>
        <v>11</v>
      </c>
      <c r="EJ80" s="6" t="n">
        <f aca="false">EJ8+EJ41</f>
        <v>5</v>
      </c>
      <c r="EK80" s="6" t="n">
        <f aca="false">EK8+EK41</f>
        <v>2</v>
      </c>
      <c r="EL80" s="6" t="n">
        <f aca="false">EL8+EL41</f>
        <v>4</v>
      </c>
      <c r="EM80" s="6" t="n">
        <f aca="false">EM8+EM41</f>
        <v>5</v>
      </c>
      <c r="EN80" s="6" t="n">
        <f aca="false">EN8+EN41</f>
        <v>7</v>
      </c>
      <c r="EO80" s="6" t="n">
        <f aca="false">EO8+EO41</f>
        <v>7</v>
      </c>
      <c r="EP80" s="6" t="n">
        <f aca="false">EP8+EP41</f>
        <v>5</v>
      </c>
      <c r="EQ80" s="6" t="n">
        <f aca="false">EQ8+EQ41</f>
        <v>0</v>
      </c>
      <c r="ER80" s="5" t="s">
        <v>20</v>
      </c>
      <c r="ES80" s="6" t="n">
        <f aca="false">ES8+ES41</f>
        <v>552</v>
      </c>
      <c r="ET80" s="6" t="n">
        <f aca="false">ET8+ET41</f>
        <v>53</v>
      </c>
      <c r="EU80" s="6" t="n">
        <f aca="false">EU8+EU41</f>
        <v>6</v>
      </c>
      <c r="EV80" s="6" t="n">
        <f aca="false">EV8+EV41</f>
        <v>1</v>
      </c>
      <c r="EW80" s="6" t="n">
        <f aca="false">EW8+EW41</f>
        <v>0</v>
      </c>
      <c r="EX80" s="6" t="n">
        <f aca="false">EX8+EX41</f>
        <v>21</v>
      </c>
      <c r="EY80" s="6" t="n">
        <f aca="false">EY8+EY41</f>
        <v>18</v>
      </c>
      <c r="EZ80" s="6" t="n">
        <f aca="false">EZ8+EZ41</f>
        <v>18</v>
      </c>
      <c r="FA80" s="6" t="n">
        <f aca="false">FA8+FA41</f>
        <v>49</v>
      </c>
      <c r="FB80" s="6" t="n">
        <f aca="false">FB8+FB41</f>
        <v>11</v>
      </c>
      <c r="FC80" s="6" t="n">
        <f aca="false">FC8+FC41</f>
        <v>32</v>
      </c>
      <c r="FD80" s="6" t="n">
        <f aca="false">FD8+FD41</f>
        <v>12</v>
      </c>
      <c r="FE80" s="6" t="n">
        <f aca="false">FE8+FE41</f>
        <v>77</v>
      </c>
      <c r="FF80" s="6" t="n">
        <f aca="false">FF8+FF41</f>
        <v>76</v>
      </c>
      <c r="FG80" s="6" t="n">
        <f aca="false">FG8+FG41</f>
        <v>273</v>
      </c>
      <c r="FH80" s="6" t="n">
        <f aca="false">FH8+FH41</f>
        <v>93</v>
      </c>
      <c r="FI80" s="6" t="n">
        <f aca="false">FI8+FI41</f>
        <v>88</v>
      </c>
      <c r="FJ80" s="6" t="n">
        <f aca="false">FJ8+FJ41</f>
        <v>183</v>
      </c>
      <c r="FK80" s="6" t="n">
        <f aca="false">FK8+FK41</f>
        <v>336</v>
      </c>
      <c r="FL80" s="6" t="n">
        <f aca="false">FL8+FL41</f>
        <v>250</v>
      </c>
      <c r="FM80" s="6" t="n">
        <f aca="false">FM8+FM41</f>
        <v>382</v>
      </c>
      <c r="FN80" s="6" t="n">
        <f aca="false">FN8+FN41</f>
        <v>245</v>
      </c>
      <c r="FO80" s="6" t="n">
        <f aca="false">FO8+FO41</f>
        <v>93</v>
      </c>
      <c r="FP80" s="6" t="n">
        <f aca="false">FP8+FP41</f>
        <v>252</v>
      </c>
      <c r="FQ80" s="6" t="n">
        <f aca="false">FQ8+FQ41</f>
        <v>100</v>
      </c>
      <c r="FR80" s="6" t="n">
        <f aca="false">FR8+FR41</f>
        <v>230</v>
      </c>
      <c r="FS80" s="6" t="n">
        <f aca="false">FS8+FS41</f>
        <v>125</v>
      </c>
      <c r="FT80" s="6" t="n">
        <f aca="false">FT8+FT41</f>
        <v>210</v>
      </c>
      <c r="FU80" s="6" t="n">
        <f aca="false">FU8+FU41</f>
        <v>703</v>
      </c>
      <c r="FV80" s="6" t="n">
        <f aca="false">FV8+FV41</f>
        <v>0</v>
      </c>
      <c r="FW80" s="5" t="s">
        <v>20</v>
      </c>
      <c r="FX80" s="6" t="n">
        <f aca="false">B80+AG80+BL80+ES80</f>
        <v>1280</v>
      </c>
      <c r="FY80" s="6" t="n">
        <f aca="false">C80+AH80+BM80+ET80</f>
        <v>776</v>
      </c>
      <c r="FZ80" s="6" t="n">
        <f aca="false">D80+AI80+BN80+EU80</f>
        <v>363</v>
      </c>
      <c r="GA80" s="6" t="n">
        <f aca="false">E80+AJ80+BO80+EV80</f>
        <v>351</v>
      </c>
      <c r="GB80" s="6" t="n">
        <f aca="false">F80+AK80+BP80+EW80</f>
        <v>260</v>
      </c>
      <c r="GC80" s="6" t="n">
        <f aca="false">G80+AL80+BQ80+EX80</f>
        <v>544</v>
      </c>
      <c r="GD80" s="6" t="n">
        <f aca="false">H80+AM80+BR80+EY80</f>
        <v>376</v>
      </c>
      <c r="GE80" s="6" t="n">
        <f aca="false">I80+AN80+BS80+EZ80</f>
        <v>608</v>
      </c>
      <c r="GF80" s="6" t="n">
        <f aca="false">J80+AO80+BT80+FA80</f>
        <v>463</v>
      </c>
      <c r="GG80" s="6" t="n">
        <f aca="false">K80+AP80+BU80+FB80</f>
        <v>542</v>
      </c>
      <c r="GH80" s="6" t="n">
        <f aca="false">L80+AQ80+BV80+FC80</f>
        <v>535</v>
      </c>
      <c r="GI80" s="6" t="n">
        <f aca="false">M80+AR80+BW80+FD80</f>
        <v>642</v>
      </c>
      <c r="GJ80" s="6" t="n">
        <f aca="false">N80+AS80+BX80+FE80</f>
        <v>788</v>
      </c>
      <c r="GK80" s="6" t="n">
        <f aca="false">O80+AT80+BY80+FF80</f>
        <v>603</v>
      </c>
      <c r="GL80" s="6" t="n">
        <f aca="false">FG80+DL80+CT80+BZ80+AU80+P80</f>
        <v>750</v>
      </c>
      <c r="GM80" s="6" t="n">
        <f aca="false">FH80+DM80+CU80+CA80+AV80+Q80+EC80</f>
        <v>652</v>
      </c>
      <c r="GN80" s="6" t="n">
        <f aca="false">FI80+DN80+CV80+CB80+AW80+R80+ED80</f>
        <v>638</v>
      </c>
      <c r="GO80" s="6" t="n">
        <f aca="false">FJ80+DO80+CW80+CC80+AX80+S80+EE80</f>
        <v>763</v>
      </c>
      <c r="GP80" s="6" t="n">
        <f aca="false">FK80+DP80+CX80+CD80+AY80+T80+EF80</f>
        <v>867</v>
      </c>
      <c r="GQ80" s="6" t="n">
        <f aca="false">FL80+DQ80+CY80+CE80+AZ80+U80+EG80</f>
        <v>783</v>
      </c>
      <c r="GR80" s="10" t="n">
        <f aca="false">FM80+DR80+CZ80+CF80+BA80+V80+EH80</f>
        <v>829</v>
      </c>
      <c r="GS80" s="10" t="n">
        <f aca="false">FN80+DS80+DA80+CG80+BB80+W80+EI80</f>
        <v>503</v>
      </c>
      <c r="GT80" s="10" t="n">
        <f aca="false">FO80+DT80+DB80+CH80+BC80+X80+EJ80</f>
        <v>214</v>
      </c>
      <c r="GU80" s="10" t="n">
        <f aca="false">FP80+DU80+DC80+CI80+BD80+Y80+EK80</f>
        <v>528</v>
      </c>
      <c r="GV80" s="6" t="n">
        <f aca="false">Z80+BE80+CJ80+DD80+DV80+EL80+FQ80</f>
        <v>250</v>
      </c>
      <c r="GW80" s="6" t="n">
        <f aca="false">AA80+BF80+CK80+DE80+DW80+EM80+FR80</f>
        <v>387</v>
      </c>
      <c r="GX80" s="6" t="n">
        <f aca="false">AB80+BG80+CL80+DF80+DX80+EN80+FS80</f>
        <v>367</v>
      </c>
      <c r="GY80" s="6" t="n">
        <f aca="false">AC80+BH80+CM80+DG80+DY80+EO80+FT80</f>
        <v>441</v>
      </c>
      <c r="GZ80" s="6" t="n">
        <f aca="false">AD80+BI80+CN80+DH80+DZ80+EP80+FU80</f>
        <v>1109</v>
      </c>
      <c r="HA80" s="6" t="n">
        <f aca="false">AE80+BJ80+CO80+DI80+EA80+EQ80+FV80</f>
        <v>0</v>
      </c>
      <c r="HB80" s="9" t="n">
        <f aca="false">(GZ80-GZ79)/(GZ79+0.01)*100</f>
        <v>-13.5618584422569</v>
      </c>
      <c r="HC80" s="9" t="n">
        <f aca="false">(GZ80-GY80)/(GY80+0.01)*100</f>
        <v>151.470488197547</v>
      </c>
      <c r="HD80" s="5" t="s">
        <v>20</v>
      </c>
      <c r="HE80" s="6" t="n">
        <f aca="false">HE8+HE41</f>
        <v>18</v>
      </c>
      <c r="HF80" s="6" t="n">
        <f aca="false">HF8+HF41</f>
        <v>0</v>
      </c>
      <c r="HG80" s="6" t="n">
        <f aca="false">HG8+HG41</f>
        <v>4</v>
      </c>
      <c r="HH80" s="6" t="n">
        <f aca="false">HH8+HH41</f>
        <v>8</v>
      </c>
      <c r="HI80" s="6" t="n">
        <f aca="false">HI8+HI41</f>
        <v>2</v>
      </c>
      <c r="HJ80" s="6" t="n">
        <f aca="false">HJ8+HJ41</f>
        <v>2</v>
      </c>
      <c r="HK80" s="6" t="n">
        <f aca="false">HK8+HK41</f>
        <v>7</v>
      </c>
      <c r="HL80" s="6" t="n">
        <f aca="false">HL8+HL41</f>
        <v>14</v>
      </c>
      <c r="HM80" s="6" t="n">
        <f aca="false">HM8+HM41</f>
        <v>8</v>
      </c>
      <c r="HN80" s="6" t="n">
        <f aca="false">HN8+HN41</f>
        <v>3</v>
      </c>
      <c r="HO80" s="6" t="n">
        <f aca="false">HO8+HO41</f>
        <v>20</v>
      </c>
      <c r="HP80" s="6" t="n">
        <f aca="false">HP8+HP41</f>
        <v>125</v>
      </c>
      <c r="HQ80" s="6" t="n">
        <f aca="false">HQ8+HQ41</f>
        <v>24</v>
      </c>
      <c r="HR80" s="6" t="n">
        <f aca="false">HR8+HR41</f>
        <v>156</v>
      </c>
      <c r="HS80" s="6" t="n">
        <f aca="false">HS8+HS41</f>
        <v>56</v>
      </c>
      <c r="HT80" s="6" t="n">
        <f aca="false">HT8+HT41</f>
        <v>7</v>
      </c>
      <c r="HU80" s="6" t="n">
        <f aca="false">HU8+HU41</f>
        <v>1</v>
      </c>
      <c r="HV80" s="6" t="n">
        <f aca="false">HV8+HV41</f>
        <v>5</v>
      </c>
      <c r="HW80" s="6" t="n">
        <f aca="false">HW8+HW41</f>
        <v>6</v>
      </c>
      <c r="HX80" s="6" t="n">
        <f aca="false">HX8+HX41</f>
        <v>2</v>
      </c>
      <c r="HY80" s="6" t="n">
        <f aca="false">HY8+HY41</f>
        <v>4</v>
      </c>
      <c r="HZ80" s="6" t="n">
        <f aca="false">HZ8+HZ41</f>
        <v>2</v>
      </c>
      <c r="IA80" s="6" t="n">
        <f aca="false">IA8+IA41</f>
        <v>0</v>
      </c>
      <c r="IB80" s="5" t="s">
        <v>20</v>
      </c>
      <c r="IC80" s="6" t="n">
        <f aca="false">IC8+IC41</f>
        <v>18</v>
      </c>
      <c r="ID80" s="6" t="n">
        <f aca="false">ID8+ID41</f>
        <v>49</v>
      </c>
      <c r="IE80" s="6" t="n">
        <f aca="false">IE8+IE41</f>
        <v>7</v>
      </c>
      <c r="IF80" s="6" t="n">
        <f aca="false">IF8+IF41</f>
        <v>24</v>
      </c>
      <c r="IG80" s="6" t="n">
        <f aca="false">IG8+IG41</f>
        <v>10</v>
      </c>
      <c r="IH80" s="6" t="n">
        <f aca="false">IH8+IH41</f>
        <v>75</v>
      </c>
      <c r="II80" s="6" t="n">
        <f aca="false">II8+II41</f>
        <v>69</v>
      </c>
      <c r="IJ80" s="6" t="n">
        <f aca="false">IJ8+IJ41</f>
        <v>259</v>
      </c>
      <c r="IK80" s="6" t="n">
        <f aca="false">IK8+IK41</f>
        <v>85</v>
      </c>
      <c r="IL80" s="6" t="n">
        <f aca="false">IL8+IL41</f>
        <v>85</v>
      </c>
      <c r="IM80" s="6" t="n">
        <f aca="false">IM8+IM41</f>
        <v>163</v>
      </c>
      <c r="IN80" s="6" t="n">
        <f aca="false">IN8+IN41</f>
        <v>211</v>
      </c>
      <c r="IO80" s="6" t="n">
        <f aca="false">IO8+IO41</f>
        <v>226</v>
      </c>
      <c r="IP80" s="6" t="n">
        <f aca="false">IP8+IP41</f>
        <v>226</v>
      </c>
      <c r="IQ80" s="6" t="n">
        <f aca="false">IQ8+IQ41</f>
        <v>189</v>
      </c>
      <c r="IR80" s="6" t="n">
        <f aca="false">IR8+IR41</f>
        <v>86</v>
      </c>
      <c r="IS80" s="6" t="n">
        <f aca="false">IS8+IS41</f>
        <v>251</v>
      </c>
      <c r="IT80" s="6" t="n">
        <f aca="false">IT8+IT41</f>
        <v>95</v>
      </c>
      <c r="IU80" s="6" t="n">
        <f aca="false">IU8+IU41</f>
        <v>224</v>
      </c>
      <c r="IV80" s="6" t="n">
        <f aca="false">IV8+IV41</f>
        <v>123</v>
      </c>
      <c r="IW80" s="6" t="n">
        <f aca="false">IW8+IW41</f>
        <v>206</v>
      </c>
      <c r="IX80" s="6" t="n">
        <f aca="false">IX8+IX41</f>
        <v>701</v>
      </c>
      <c r="IY80" s="6" t="n">
        <f aca="false">IY8+IY41</f>
        <v>0</v>
      </c>
      <c r="IZ80" s="5" t="s">
        <v>20</v>
      </c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</row>
    <row r="81" customFormat="false" ht="12.8" hidden="false" customHeight="false" outlineLevel="0" collapsed="false">
      <c r="A81" s="3" t="s">
        <v>21</v>
      </c>
      <c r="B81" s="6" t="n">
        <f aca="false">B9+B42</f>
        <v>433</v>
      </c>
      <c r="C81" s="6" t="n">
        <f aca="false">C9+C42</f>
        <v>438</v>
      </c>
      <c r="D81" s="6" t="n">
        <f aca="false">D9+D42</f>
        <v>374</v>
      </c>
      <c r="E81" s="6" t="n">
        <f aca="false">E9+E42</f>
        <v>340</v>
      </c>
      <c r="F81" s="6" t="n">
        <f aca="false">F9+F42</f>
        <v>182</v>
      </c>
      <c r="G81" s="6" t="n">
        <f aca="false">G9+G42</f>
        <v>347</v>
      </c>
      <c r="H81" s="6" t="n">
        <f aca="false">H9+H42</f>
        <v>286</v>
      </c>
      <c r="I81" s="6" t="n">
        <f aca="false">I9+I42</f>
        <v>349</v>
      </c>
      <c r="J81" s="6" t="n">
        <f aca="false">J9+J42</f>
        <v>261</v>
      </c>
      <c r="K81" s="6" t="n">
        <f aca="false">K9+K42</f>
        <v>274</v>
      </c>
      <c r="L81" s="6" t="n">
        <f aca="false">L9+L42</f>
        <v>233</v>
      </c>
      <c r="M81" s="6" t="n">
        <f aca="false">M9+M42</f>
        <v>164</v>
      </c>
      <c r="N81" s="6" t="n">
        <f aca="false">N9+N42</f>
        <v>236</v>
      </c>
      <c r="O81" s="6" t="n">
        <f aca="false">O9+O42</f>
        <v>152</v>
      </c>
      <c r="P81" s="6" t="n">
        <f aca="false">P9+P42</f>
        <v>233</v>
      </c>
      <c r="Q81" s="6" t="n">
        <f aca="false">Q9+Q42</f>
        <v>119</v>
      </c>
      <c r="R81" s="6" t="n">
        <f aca="false">R9+R42</f>
        <v>175</v>
      </c>
      <c r="S81" s="6" t="n">
        <f aca="false">S9+S42</f>
        <v>174</v>
      </c>
      <c r="T81" s="6" t="n">
        <f aca="false">T9+T42</f>
        <v>141</v>
      </c>
      <c r="U81" s="6" t="n">
        <f aca="false">U9+U42</f>
        <v>128</v>
      </c>
      <c r="V81" s="6" t="n">
        <f aca="false">V9+V42</f>
        <v>157</v>
      </c>
      <c r="W81" s="6" t="n">
        <f aca="false">W9+W42</f>
        <v>40</v>
      </c>
      <c r="X81" s="6" t="n">
        <f aca="false">X9+X42</f>
        <v>36</v>
      </c>
      <c r="Y81" s="6" t="n">
        <f aca="false">Y9+Y42</f>
        <v>49</v>
      </c>
      <c r="Z81" s="6" t="n">
        <f aca="false">Z9+Z42</f>
        <v>40</v>
      </c>
      <c r="AA81" s="6" t="n">
        <f aca="false">AA9+AA42</f>
        <v>34</v>
      </c>
      <c r="AB81" s="6" t="n">
        <f aca="false">AB9+AB42</f>
        <v>65</v>
      </c>
      <c r="AC81" s="6" t="n">
        <f aca="false">AC9+AC42</f>
        <v>51</v>
      </c>
      <c r="AD81" s="6" t="n">
        <f aca="false">AD9+AD42</f>
        <v>69</v>
      </c>
      <c r="AE81" s="6" t="n">
        <f aca="false">AE9+AE42</f>
        <v>0</v>
      </c>
      <c r="AF81" s="5" t="s">
        <v>21</v>
      </c>
      <c r="AG81" s="6" t="n">
        <f aca="false">AG9+AG42</f>
        <v>305</v>
      </c>
      <c r="AH81" s="6" t="n">
        <f aca="false">AH9+AH42</f>
        <v>304</v>
      </c>
      <c r="AI81" s="6" t="n">
        <f aca="false">AI9+AI42</f>
        <v>185</v>
      </c>
      <c r="AJ81" s="6" t="n">
        <f aca="false">AJ9+AJ42</f>
        <v>202</v>
      </c>
      <c r="AK81" s="6" t="n">
        <f aca="false">AK9+AK42</f>
        <v>148</v>
      </c>
      <c r="AL81" s="6" t="n">
        <f aca="false">AL9+AL42</f>
        <v>274</v>
      </c>
      <c r="AM81" s="6" t="n">
        <f aca="false">AM9+AM42</f>
        <v>202</v>
      </c>
      <c r="AN81" s="6" t="n">
        <f aca="false">AN9+AN42</f>
        <v>354</v>
      </c>
      <c r="AO81" s="6" t="n">
        <f aca="false">AO9+AO42</f>
        <v>319</v>
      </c>
      <c r="AP81" s="6" t="n">
        <f aca="false">AP9+AP42</f>
        <v>254</v>
      </c>
      <c r="AQ81" s="6" t="n">
        <f aca="false">AQ9+AQ42</f>
        <v>309</v>
      </c>
      <c r="AR81" s="6" t="n">
        <f aca="false">AR9+AR42</f>
        <v>300</v>
      </c>
      <c r="AS81" s="6" t="n">
        <f aca="false">AS9+AS42</f>
        <v>648</v>
      </c>
      <c r="AT81" s="6" t="n">
        <f aca="false">AT9+AT42</f>
        <v>774</v>
      </c>
      <c r="AU81" s="6" t="n">
        <f aca="false">AU9+AU42</f>
        <v>508</v>
      </c>
      <c r="AV81" s="6" t="n">
        <f aca="false">AV9+AV42</f>
        <v>292</v>
      </c>
      <c r="AW81" s="6" t="n">
        <f aca="false">AW9+AW42</f>
        <v>346</v>
      </c>
      <c r="AX81" s="6" t="n">
        <f aca="false">AX9+AX42</f>
        <v>410</v>
      </c>
      <c r="AY81" s="6" t="n">
        <f aca="false">AY9+AY42</f>
        <v>375</v>
      </c>
      <c r="AZ81" s="6" t="n">
        <f aca="false">AZ9+AZ42</f>
        <v>346</v>
      </c>
      <c r="BA81" s="6" t="n">
        <f aca="false">BA9+BA42</f>
        <v>256</v>
      </c>
      <c r="BB81" s="6" t="n">
        <f aca="false">BB9+BB42</f>
        <v>139</v>
      </c>
      <c r="BC81" s="6" t="n">
        <f aca="false">BC9+BC42</f>
        <v>88</v>
      </c>
      <c r="BD81" s="6" t="n">
        <f aca="false">BD9+BD42</f>
        <v>216</v>
      </c>
      <c r="BE81" s="6" t="n">
        <f aca="false">BE9+BE42</f>
        <v>100</v>
      </c>
      <c r="BF81" s="6" t="n">
        <f aca="false">BF9+BF42</f>
        <v>137</v>
      </c>
      <c r="BG81" s="6" t="n">
        <f aca="false">BG9+BG42</f>
        <v>141</v>
      </c>
      <c r="BH81" s="6" t="n">
        <f aca="false">BH9+BH42</f>
        <v>185</v>
      </c>
      <c r="BI81" s="6" t="n">
        <f aca="false">BI9+BI42</f>
        <v>174</v>
      </c>
      <c r="BJ81" s="6" t="n">
        <f aca="false">BJ9+BJ42</f>
        <v>0</v>
      </c>
      <c r="BK81" s="5" t="s">
        <v>21</v>
      </c>
      <c r="BL81" s="6" t="n">
        <f aca="false">BL9+BL42</f>
        <v>142</v>
      </c>
      <c r="BM81" s="6" t="n">
        <f aca="false">BM9+BM42</f>
        <v>87</v>
      </c>
      <c r="BN81" s="6" t="n">
        <f aca="false">BN9+BN42</f>
        <v>123</v>
      </c>
      <c r="BO81" s="6" t="n">
        <f aca="false">BO9+BO42</f>
        <v>146</v>
      </c>
      <c r="BP81" s="6" t="n">
        <f aca="false">BP9+BP42</f>
        <v>77</v>
      </c>
      <c r="BQ81" s="6" t="n">
        <f aca="false">BQ9+BQ42</f>
        <v>97</v>
      </c>
      <c r="BR81" s="6" t="n">
        <f aca="false">BR9+BR42</f>
        <v>98</v>
      </c>
      <c r="BS81" s="6" t="n">
        <f aca="false">BS9+BS42</f>
        <v>139</v>
      </c>
      <c r="BT81" s="6" t="n">
        <f aca="false">BT9+BT42</f>
        <v>97</v>
      </c>
      <c r="BU81" s="6" t="n">
        <f aca="false">BU9+BU42</f>
        <v>130</v>
      </c>
      <c r="BV81" s="6" t="n">
        <f aca="false">BV9+BV42</f>
        <v>113</v>
      </c>
      <c r="BW81" s="6" t="n">
        <f aca="false">BW9+BW42</f>
        <v>125</v>
      </c>
      <c r="BX81" s="6" t="n">
        <f aca="false">BX9+BX42</f>
        <v>132</v>
      </c>
      <c r="BY81" s="6" t="n">
        <f aca="false">BY9+BY42</f>
        <v>133</v>
      </c>
      <c r="BZ81" s="6" t="n">
        <f aca="false">BZ9+BZ42</f>
        <v>149</v>
      </c>
      <c r="CA81" s="6" t="n">
        <f aca="false">CA9+CA42</f>
        <v>98</v>
      </c>
      <c r="CB81" s="6" t="n">
        <f aca="false">CB9+CB42</f>
        <v>126</v>
      </c>
      <c r="CC81" s="6" t="n">
        <f aca="false">CC9+CC42</f>
        <v>178</v>
      </c>
      <c r="CD81" s="6" t="n">
        <f aca="false">CD9+CD42</f>
        <v>132</v>
      </c>
      <c r="CE81" s="6" t="n">
        <f aca="false">CE9+CE42</f>
        <v>125</v>
      </c>
      <c r="CF81" s="6" t="n">
        <f aca="false">CF9+CF42</f>
        <v>113</v>
      </c>
      <c r="CG81" s="6" t="n">
        <f aca="false">CG9+CG42</f>
        <v>81</v>
      </c>
      <c r="CH81" s="6" t="n">
        <f aca="false">CH9+CH42</f>
        <v>40</v>
      </c>
      <c r="CI81" s="6" t="n">
        <f aca="false">CI9+CI42</f>
        <v>88</v>
      </c>
      <c r="CJ81" s="6" t="n">
        <f aca="false">CJ9+CJ42</f>
        <v>26</v>
      </c>
      <c r="CK81" s="6" t="n">
        <f aca="false">CK9+CK42</f>
        <v>48</v>
      </c>
      <c r="CL81" s="6" t="n">
        <f aca="false">CL9+CL42</f>
        <v>51</v>
      </c>
      <c r="CM81" s="6" t="n">
        <f aca="false">CM9+CM42</f>
        <v>43</v>
      </c>
      <c r="CN81" s="6" t="n">
        <f aca="false">CN9+CN42</f>
        <v>36</v>
      </c>
      <c r="CO81" s="6" t="n">
        <f aca="false">CO9+CO42</f>
        <v>0</v>
      </c>
      <c r="CP81" s="5" t="s">
        <v>21</v>
      </c>
      <c r="CQ81" s="1"/>
      <c r="CR81" s="6" t="n">
        <f aca="false">CR9+CR42</f>
        <v>0</v>
      </c>
      <c r="CS81" s="6" t="n">
        <f aca="false">CS9+CS42</f>
        <v>15</v>
      </c>
      <c r="CT81" s="6" t="n">
        <f aca="false">CT9+CT42</f>
        <v>8</v>
      </c>
      <c r="CU81" s="6" t="n">
        <f aca="false">CU9+CU42</f>
        <v>22</v>
      </c>
      <c r="CV81" s="6" t="n">
        <f aca="false">CV9+CV42</f>
        <v>13</v>
      </c>
      <c r="CW81" s="6" t="n">
        <f aca="false">CW9+CW42</f>
        <v>26</v>
      </c>
      <c r="CX81" s="6" t="n">
        <f aca="false">CX9+CX42</f>
        <v>24</v>
      </c>
      <c r="CY81" s="6" t="n">
        <f aca="false">CY9+CY42</f>
        <v>36</v>
      </c>
      <c r="CZ81" s="6" t="n">
        <f aca="false">CZ9+CZ42</f>
        <v>27</v>
      </c>
      <c r="DA81" s="6" t="n">
        <f aca="false">DA9+DA42</f>
        <v>6</v>
      </c>
      <c r="DB81" s="6" t="n">
        <f aca="false">DB9+DB42</f>
        <v>13</v>
      </c>
      <c r="DC81" s="6" t="n">
        <f aca="false">DC9+DC42</f>
        <v>30</v>
      </c>
      <c r="DD81" s="6" t="n">
        <f aca="false">DD9+DD42</f>
        <v>13</v>
      </c>
      <c r="DE81" s="6" t="n">
        <f aca="false">DE9+DE42</f>
        <v>27</v>
      </c>
      <c r="DF81" s="6" t="n">
        <f aca="false">DF9+DF42</f>
        <v>16</v>
      </c>
      <c r="DG81" s="6" t="n">
        <f aca="false">DG9+DG42</f>
        <v>14</v>
      </c>
      <c r="DH81" s="6" t="n">
        <f aca="false">DH9+DH42</f>
        <v>35</v>
      </c>
      <c r="DI81" s="6" t="n">
        <f aca="false">DI9+DI42</f>
        <v>0</v>
      </c>
      <c r="DJ81" s="5" t="s">
        <v>21</v>
      </c>
      <c r="DK81" s="6" t="n">
        <f aca="false">DK9+DK42</f>
        <v>0</v>
      </c>
      <c r="DL81" s="6" t="n">
        <f aca="false">DL9+DL42</f>
        <v>10</v>
      </c>
      <c r="DM81" s="6" t="n">
        <f aca="false">DM9+DM42</f>
        <v>12</v>
      </c>
      <c r="DN81" s="6" t="n">
        <f aca="false">DN9+DN42</f>
        <v>15</v>
      </c>
      <c r="DO81" s="6" t="n">
        <f aca="false">DO9+DO42</f>
        <v>25</v>
      </c>
      <c r="DP81" s="6" t="n">
        <f aca="false">DP9+DP42</f>
        <v>16</v>
      </c>
      <c r="DQ81" s="6" t="n">
        <f aca="false">DQ9+DQ42</f>
        <v>4</v>
      </c>
      <c r="DR81" s="6" t="n">
        <f aca="false">DR9+DR42</f>
        <v>50</v>
      </c>
      <c r="DS81" s="6" t="n">
        <f aca="false">DS9+DS42</f>
        <v>11</v>
      </c>
      <c r="DT81" s="6" t="n">
        <f aca="false">DT9+DT42</f>
        <v>10</v>
      </c>
      <c r="DU81" s="6" t="n">
        <f aca="false">DU9+DU42</f>
        <v>22</v>
      </c>
      <c r="DV81" s="6" t="n">
        <f aca="false">DV9+DV42</f>
        <v>9</v>
      </c>
      <c r="DW81" s="6" t="n">
        <f aca="false">DW9+DW42</f>
        <v>2</v>
      </c>
      <c r="DX81" s="6" t="n">
        <f aca="false">DX9+DX42</f>
        <v>2</v>
      </c>
      <c r="DY81" s="6" t="n">
        <f aca="false">DY9+DY42</f>
        <v>2</v>
      </c>
      <c r="DZ81" s="6" t="n">
        <f aca="false">DZ9+DZ42</f>
        <v>7</v>
      </c>
      <c r="EA81" s="6" t="n">
        <f aca="false">EA9+EA42</f>
        <v>0</v>
      </c>
      <c r="EB81" s="5" t="s">
        <v>21</v>
      </c>
      <c r="EC81" s="6" t="n">
        <f aca="false">EC9+EC42</f>
        <v>0</v>
      </c>
      <c r="ED81" s="6" t="n">
        <f aca="false">ED9+ED42</f>
        <v>28</v>
      </c>
      <c r="EE81" s="6" t="n">
        <f aca="false">EE9+EE42</f>
        <v>58</v>
      </c>
      <c r="EF81" s="6" t="n">
        <f aca="false">EF9+EF42</f>
        <v>38</v>
      </c>
      <c r="EG81" s="6" t="n">
        <f aca="false">EG9+EG42</f>
        <v>29</v>
      </c>
      <c r="EH81" s="6" t="n">
        <f aca="false">EH9+EH42</f>
        <v>33</v>
      </c>
      <c r="EI81" s="6" t="n">
        <f aca="false">EI9+EI42</f>
        <v>9</v>
      </c>
      <c r="EJ81" s="6" t="n">
        <f aca="false">EJ9+EJ42</f>
        <v>9</v>
      </c>
      <c r="EK81" s="6" t="n">
        <f aca="false">EK9+EK42</f>
        <v>47</v>
      </c>
      <c r="EL81" s="6" t="n">
        <f aca="false">EL9+EL42</f>
        <v>4</v>
      </c>
      <c r="EM81" s="6" t="n">
        <f aca="false">EM9+EM42</f>
        <v>12</v>
      </c>
      <c r="EN81" s="6" t="n">
        <f aca="false">EN9+EN42</f>
        <v>2</v>
      </c>
      <c r="EO81" s="6" t="n">
        <f aca="false">EO9+EO42</f>
        <v>7</v>
      </c>
      <c r="EP81" s="6" t="n">
        <f aca="false">EP9+EP42</f>
        <v>9</v>
      </c>
      <c r="EQ81" s="6" t="n">
        <f aca="false">EQ9+EQ42</f>
        <v>0</v>
      </c>
      <c r="ER81" s="5" t="s">
        <v>21</v>
      </c>
      <c r="ES81" s="6" t="n">
        <f aca="false">ES9+ES42</f>
        <v>2</v>
      </c>
      <c r="ET81" s="6" t="n">
        <f aca="false">ET9+ET42</f>
        <v>6</v>
      </c>
      <c r="EU81" s="6" t="n">
        <f aca="false">EU9+EU42</f>
        <v>60</v>
      </c>
      <c r="EV81" s="6" t="n">
        <f aca="false">EV9+EV42</f>
        <v>8</v>
      </c>
      <c r="EW81" s="6" t="n">
        <f aca="false">EW9+EW42</f>
        <v>0</v>
      </c>
      <c r="EX81" s="6" t="n">
        <f aca="false">EX9+EX42</f>
        <v>25</v>
      </c>
      <c r="EY81" s="6" t="n">
        <f aca="false">EY9+EY42</f>
        <v>33</v>
      </c>
      <c r="EZ81" s="6" t="n">
        <f aca="false">EZ9+EZ42</f>
        <v>30</v>
      </c>
      <c r="FA81" s="6" t="n">
        <f aca="false">FA9+FA42</f>
        <v>191</v>
      </c>
      <c r="FB81" s="6" t="n">
        <f aca="false">FB9+FB42</f>
        <v>173</v>
      </c>
      <c r="FC81" s="6" t="n">
        <f aca="false">FC9+FC42</f>
        <v>48</v>
      </c>
      <c r="FD81" s="6" t="n">
        <f aca="false">FD9+FD42</f>
        <v>135</v>
      </c>
      <c r="FE81" s="6" t="n">
        <f aca="false">FE9+FE42</f>
        <v>96</v>
      </c>
      <c r="FF81" s="6" t="n">
        <f aca="false">FF9+FF42</f>
        <v>126</v>
      </c>
      <c r="FG81" s="6" t="n">
        <f aca="false">FG9+FG42</f>
        <v>447</v>
      </c>
      <c r="FH81" s="6" t="n">
        <f aca="false">FH9+FH42</f>
        <v>83</v>
      </c>
      <c r="FI81" s="6" t="n">
        <f aca="false">FI9+FI42</f>
        <v>444</v>
      </c>
      <c r="FJ81" s="6" t="n">
        <f aca="false">FJ9+FJ42</f>
        <v>145</v>
      </c>
      <c r="FK81" s="6" t="n">
        <f aca="false">FK9+FK42</f>
        <v>729</v>
      </c>
      <c r="FL81" s="6" t="n">
        <f aca="false">FL9+FL42</f>
        <v>294</v>
      </c>
      <c r="FM81" s="6" t="n">
        <f aca="false">FM9+FM42</f>
        <v>532</v>
      </c>
      <c r="FN81" s="6" t="n">
        <f aca="false">FN9+FN42</f>
        <v>138</v>
      </c>
      <c r="FO81" s="6" t="n">
        <f aca="false">FO9+FO42</f>
        <v>121</v>
      </c>
      <c r="FP81" s="6" t="n">
        <f aca="false">FP9+FP42</f>
        <v>265</v>
      </c>
      <c r="FQ81" s="6" t="n">
        <f aca="false">FQ9+FQ42</f>
        <v>301</v>
      </c>
      <c r="FR81" s="6" t="n">
        <f aca="false">FR9+FR42</f>
        <v>171</v>
      </c>
      <c r="FS81" s="6" t="n">
        <f aca="false">FS9+FS42</f>
        <v>177</v>
      </c>
      <c r="FT81" s="6" t="n">
        <f aca="false">FT9+FT42</f>
        <v>657</v>
      </c>
      <c r="FU81" s="6" t="n">
        <f aca="false">FU9+FU42</f>
        <v>454</v>
      </c>
      <c r="FV81" s="6" t="n">
        <f aca="false">FV9+FV42</f>
        <v>0</v>
      </c>
      <c r="FW81" s="5" t="s">
        <v>21</v>
      </c>
      <c r="FX81" s="6" t="n">
        <f aca="false">B81+AG81+BL81+ES81</f>
        <v>882</v>
      </c>
      <c r="FY81" s="6" t="n">
        <f aca="false">C81+AH81+BM81+ET81</f>
        <v>835</v>
      </c>
      <c r="FZ81" s="6" t="n">
        <f aca="false">D81+AI81+BN81+EU81</f>
        <v>742</v>
      </c>
      <c r="GA81" s="6" t="n">
        <f aca="false">E81+AJ81+BO81+EV81</f>
        <v>696</v>
      </c>
      <c r="GB81" s="6" t="n">
        <f aca="false">F81+AK81+BP81+EW81</f>
        <v>407</v>
      </c>
      <c r="GC81" s="6" t="n">
        <f aca="false">G81+AL81+BQ81+EX81</f>
        <v>743</v>
      </c>
      <c r="GD81" s="6" t="n">
        <f aca="false">H81+AM81+BR81+EY81</f>
        <v>619</v>
      </c>
      <c r="GE81" s="6" t="n">
        <f aca="false">I81+AN81+BS81+EZ81</f>
        <v>872</v>
      </c>
      <c r="GF81" s="6" t="n">
        <f aca="false">J81+AO81+BT81+FA81</f>
        <v>868</v>
      </c>
      <c r="GG81" s="6" t="n">
        <f aca="false">K81+AP81+BU81+FB81</f>
        <v>831</v>
      </c>
      <c r="GH81" s="6" t="n">
        <f aca="false">L81+AQ81+BV81+FC81</f>
        <v>703</v>
      </c>
      <c r="GI81" s="6" t="n">
        <f aca="false">M81+AR81+BW81+FD81</f>
        <v>724</v>
      </c>
      <c r="GJ81" s="6" t="n">
        <f aca="false">N81+AS81+BX81+FE81</f>
        <v>1112</v>
      </c>
      <c r="GK81" s="6" t="n">
        <f aca="false">O81+AT81+BY81+FF81</f>
        <v>1185</v>
      </c>
      <c r="GL81" s="6" t="n">
        <f aca="false">FG81+DL81+CT81+BZ81+AU81+P81</f>
        <v>1355</v>
      </c>
      <c r="GM81" s="6" t="n">
        <f aca="false">FH81+DM81+CU81+CA81+AV81+Q81+EC81</f>
        <v>626</v>
      </c>
      <c r="GN81" s="6" t="n">
        <f aca="false">FI81+DN81+CV81+CB81+AW81+R81+ED81</f>
        <v>1147</v>
      </c>
      <c r="GO81" s="6" t="n">
        <f aca="false">FJ81+DO81+CW81+CC81+AX81+S81+EE81</f>
        <v>1016</v>
      </c>
      <c r="GP81" s="6" t="n">
        <f aca="false">FK81+DP81+CX81+CD81+AY81+T81+EF81</f>
        <v>1455</v>
      </c>
      <c r="GQ81" s="6" t="n">
        <f aca="false">FL81+DQ81+CY81+CE81+AZ81+U81+EG81</f>
        <v>962</v>
      </c>
      <c r="GR81" s="10" t="n">
        <f aca="false">FM81+DR81+CZ81+CF81+BA81+V81+EH81</f>
        <v>1168</v>
      </c>
      <c r="GS81" s="10" t="n">
        <f aca="false">FN81+DS81+DA81+CG81+BB81+W81+EI81</f>
        <v>424</v>
      </c>
      <c r="GT81" s="10" t="n">
        <f aca="false">FO81+DT81+DB81+CH81+BC81+X81+EJ81</f>
        <v>317</v>
      </c>
      <c r="GU81" s="10" t="n">
        <f aca="false">FP81+DU81+DC81+CI81+BD81+Y81+EK81</f>
        <v>717</v>
      </c>
      <c r="GV81" s="6" t="n">
        <f aca="false">Z81+BE81+CJ81+DD81+DV81+EL81+FQ81</f>
        <v>493</v>
      </c>
      <c r="GW81" s="6" t="n">
        <f aca="false">AA81+BF81+CK81+DE81+DW81+EM81+FR81</f>
        <v>431</v>
      </c>
      <c r="GX81" s="6" t="n">
        <f aca="false">AB81+BG81+CL81+DF81+DX81+EN81+FS81</f>
        <v>454</v>
      </c>
      <c r="GY81" s="6" t="n">
        <f aca="false">AC81+BH81+CM81+DG81+DY81+EO81+FT81</f>
        <v>959</v>
      </c>
      <c r="GZ81" s="6" t="n">
        <f aca="false">AD81+BI81+CN81+DH81+DZ81+EP81+FU81</f>
        <v>784</v>
      </c>
      <c r="HA81" s="6" t="n">
        <f aca="false">AE81+BJ81+CO81+DI81+EA81+EQ81+FV81</f>
        <v>0</v>
      </c>
      <c r="HB81" s="9" t="n">
        <f aca="false">(GZ81-GZ80)/(GZ80+0.01)*100</f>
        <v>-29.3054165426822</v>
      </c>
      <c r="HC81" s="9" t="n">
        <f aca="false">(GZ81-GY81)/(GY81+0.01)*100</f>
        <v>-18.2479849010959</v>
      </c>
      <c r="HD81" s="5" t="s">
        <v>21</v>
      </c>
      <c r="HE81" s="6" t="n">
        <f aca="false">HE9+HE42</f>
        <v>30</v>
      </c>
      <c r="HF81" s="6" t="n">
        <f aca="false">HF9+HF42</f>
        <v>105</v>
      </c>
      <c r="HG81" s="6" t="n">
        <f aca="false">HG9+HG42</f>
        <v>165</v>
      </c>
      <c r="HH81" s="6" t="n">
        <f aca="false">HH9+HH42</f>
        <v>5</v>
      </c>
      <c r="HI81" s="6" t="n">
        <f aca="false">HI9+HI42</f>
        <v>8</v>
      </c>
      <c r="HJ81" s="6" t="n">
        <f aca="false">HJ9+HJ42</f>
        <v>23</v>
      </c>
      <c r="HK81" s="6" t="n">
        <f aca="false">HK9+HK42</f>
        <v>11</v>
      </c>
      <c r="HL81" s="6" t="n">
        <f aca="false">HL9+HL42</f>
        <v>95</v>
      </c>
      <c r="HM81" s="6" t="n">
        <f aca="false">HM9+HM42</f>
        <v>13</v>
      </c>
      <c r="HN81" s="6" t="n">
        <f aca="false">HN9+HN42</f>
        <v>264</v>
      </c>
      <c r="HO81" s="6" t="n">
        <f aca="false">HO9+HO42</f>
        <v>47</v>
      </c>
      <c r="HP81" s="6" t="n">
        <f aca="false">HP9+HP42</f>
        <v>167</v>
      </c>
      <c r="HQ81" s="6" t="n">
        <f aca="false">HQ9+HQ42</f>
        <v>36</v>
      </c>
      <c r="HR81" s="6" t="n">
        <f aca="false">HR9+HR42</f>
        <v>19</v>
      </c>
      <c r="HS81" s="6" t="n">
        <f aca="false">HS9+HS42</f>
        <v>33</v>
      </c>
      <c r="HT81" s="6" t="n">
        <f aca="false">HT9+HT42</f>
        <v>3</v>
      </c>
      <c r="HU81" s="6" t="n">
        <f aca="false">HU9+HU42</f>
        <v>9</v>
      </c>
      <c r="HV81" s="6" t="n">
        <f aca="false">HV9+HV42</f>
        <v>2</v>
      </c>
      <c r="HW81" s="6" t="n">
        <f aca="false">HW9+HW42</f>
        <v>0</v>
      </c>
      <c r="HX81" s="6" t="n">
        <f aca="false">HX9+HX42</f>
        <v>109</v>
      </c>
      <c r="HY81" s="6" t="n">
        <f aca="false">HY9+HY42</f>
        <v>177</v>
      </c>
      <c r="HZ81" s="6" t="n">
        <f aca="false">HZ9+HZ42</f>
        <v>10</v>
      </c>
      <c r="IA81" s="6" t="n">
        <f aca="false">IA9+IA42</f>
        <v>0</v>
      </c>
      <c r="IB81" s="5" t="s">
        <v>21</v>
      </c>
      <c r="IC81" s="6" t="n">
        <f aca="false">IC9+IC42</f>
        <v>30</v>
      </c>
      <c r="ID81" s="6" t="n">
        <f aca="false">ID9+ID42</f>
        <v>86</v>
      </c>
      <c r="IE81" s="6" t="n">
        <f aca="false">IE9+IE42</f>
        <v>8</v>
      </c>
      <c r="IF81" s="6" t="n">
        <f aca="false">IF9+IF42</f>
        <v>43</v>
      </c>
      <c r="IG81" s="6" t="n">
        <f aca="false">IG9+IG42</f>
        <v>127</v>
      </c>
      <c r="IH81" s="6" t="n">
        <f aca="false">IH9+IH42</f>
        <v>73</v>
      </c>
      <c r="II81" s="6" t="n">
        <f aca="false">II9+II42</f>
        <v>115</v>
      </c>
      <c r="IJ81" s="6" t="n">
        <f aca="false">IJ9+IJ42</f>
        <v>352</v>
      </c>
      <c r="IK81" s="6" t="n">
        <f aca="false">IK9+IK42</f>
        <v>70</v>
      </c>
      <c r="IL81" s="6" t="n">
        <f aca="false">IL9+IL42</f>
        <v>180</v>
      </c>
      <c r="IM81" s="6" t="n">
        <f aca="false">IM9+IM42</f>
        <v>123</v>
      </c>
      <c r="IN81" s="6" t="n">
        <f aca="false">IN9+IN42</f>
        <v>562</v>
      </c>
      <c r="IO81" s="6" t="n">
        <f aca="false">IO9+IO42</f>
        <v>258</v>
      </c>
      <c r="IP81" s="6" t="n">
        <f aca="false">IP9+IP42</f>
        <v>513</v>
      </c>
      <c r="IQ81" s="6" t="n">
        <f aca="false">IQ9+IQ42</f>
        <v>105</v>
      </c>
      <c r="IR81" s="6" t="n">
        <f aca="false">IR9+IR42</f>
        <v>118</v>
      </c>
      <c r="IS81" s="6" t="n">
        <f aca="false">IS9+IS42</f>
        <v>256</v>
      </c>
      <c r="IT81" s="6" t="n">
        <f aca="false">IT9+IT42</f>
        <v>299</v>
      </c>
      <c r="IU81" s="6" t="n">
        <f aca="false">IU9+IU42</f>
        <v>171</v>
      </c>
      <c r="IV81" s="6" t="n">
        <f aca="false">IV9+IV42</f>
        <v>68</v>
      </c>
      <c r="IW81" s="6" t="n">
        <f aca="false">IW9+IW42</f>
        <v>480</v>
      </c>
      <c r="IX81" s="6" t="n">
        <f aca="false">IX9+IX42</f>
        <v>444</v>
      </c>
      <c r="IY81" s="6" t="n">
        <f aca="false">IY9+IY42</f>
        <v>0</v>
      </c>
      <c r="IZ81" s="5" t="s">
        <v>21</v>
      </c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</row>
    <row r="82" customFormat="false" ht="12.8" hidden="false" customHeight="false" outlineLevel="0" collapsed="false">
      <c r="A82" s="3" t="s">
        <v>22</v>
      </c>
      <c r="B82" s="6" t="n">
        <f aca="false">B10+B43</f>
        <v>485</v>
      </c>
      <c r="C82" s="6" t="n">
        <f aca="false">C10+C43</f>
        <v>781</v>
      </c>
      <c r="D82" s="6" t="n">
        <f aca="false">D10+D43</f>
        <v>391</v>
      </c>
      <c r="E82" s="6" t="n">
        <f aca="false">E10+E43</f>
        <v>250</v>
      </c>
      <c r="F82" s="6" t="n">
        <f aca="false">F10+F43</f>
        <v>236</v>
      </c>
      <c r="G82" s="6" t="n">
        <f aca="false">G10+G43</f>
        <v>387</v>
      </c>
      <c r="H82" s="6" t="n">
        <f aca="false">H10+H43</f>
        <v>331</v>
      </c>
      <c r="I82" s="6" t="n">
        <f aca="false">I10+I43</f>
        <v>284</v>
      </c>
      <c r="J82" s="6" t="n">
        <f aca="false">J10+J43</f>
        <v>194</v>
      </c>
      <c r="K82" s="6" t="n">
        <f aca="false">K10+K43</f>
        <v>292</v>
      </c>
      <c r="L82" s="6" t="n">
        <f aca="false">L10+L43</f>
        <v>230</v>
      </c>
      <c r="M82" s="6" t="n">
        <f aca="false">M10+M43</f>
        <v>228</v>
      </c>
      <c r="N82" s="6" t="n">
        <f aca="false">N10+N43</f>
        <v>232</v>
      </c>
      <c r="O82" s="6" t="n">
        <f aca="false">O10+O43</f>
        <v>210</v>
      </c>
      <c r="P82" s="6" t="n">
        <f aca="false">P10+P43</f>
        <v>154</v>
      </c>
      <c r="Q82" s="6" t="n">
        <f aca="false">Q10+Q43</f>
        <v>150</v>
      </c>
      <c r="R82" s="6" t="n">
        <f aca="false">R10+R43</f>
        <v>127</v>
      </c>
      <c r="S82" s="6" t="n">
        <f aca="false">S10+S43</f>
        <v>139</v>
      </c>
      <c r="T82" s="6" t="n">
        <f aca="false">T10+T43</f>
        <v>213</v>
      </c>
      <c r="U82" s="6" t="n">
        <f aca="false">U10+U43</f>
        <v>114</v>
      </c>
      <c r="V82" s="6" t="n">
        <f aca="false">V10+V43</f>
        <v>111</v>
      </c>
      <c r="W82" s="6" t="n">
        <f aca="false">W10+W43</f>
        <v>46</v>
      </c>
      <c r="X82" s="6" t="n">
        <f aca="false">X10+X43</f>
        <v>53</v>
      </c>
      <c r="Y82" s="6" t="n">
        <f aca="false">Y10+Y43</f>
        <v>40</v>
      </c>
      <c r="Z82" s="6" t="n">
        <f aca="false">Z10+Z43</f>
        <v>40</v>
      </c>
      <c r="AA82" s="6" t="n">
        <f aca="false">AA10+AA43</f>
        <v>51</v>
      </c>
      <c r="AB82" s="6" t="n">
        <f aca="false">AB10+AB43</f>
        <v>66</v>
      </c>
      <c r="AC82" s="6" t="n">
        <f aca="false">AC10+AC43</f>
        <v>57</v>
      </c>
      <c r="AD82" s="6" t="n">
        <f aca="false">AD10+AD43</f>
        <v>61</v>
      </c>
      <c r="AE82" s="6" t="n">
        <f aca="false">AE10+AE43</f>
        <v>0</v>
      </c>
      <c r="AF82" s="5" t="s">
        <v>22</v>
      </c>
      <c r="AG82" s="6" t="n">
        <f aca="false">AG10+AG43</f>
        <v>310</v>
      </c>
      <c r="AH82" s="6" t="n">
        <f aca="false">AH10+AH43</f>
        <v>221</v>
      </c>
      <c r="AI82" s="6" t="n">
        <f aca="false">AI10+AI43</f>
        <v>181</v>
      </c>
      <c r="AJ82" s="6" t="n">
        <f aca="false">AJ10+AJ43</f>
        <v>173</v>
      </c>
      <c r="AK82" s="6" t="n">
        <f aca="false">AK10+AK43</f>
        <v>218</v>
      </c>
      <c r="AL82" s="6" t="n">
        <f aca="false">AL10+AL43</f>
        <v>261</v>
      </c>
      <c r="AM82" s="6" t="n">
        <f aca="false">AM10+AM43</f>
        <v>240</v>
      </c>
      <c r="AN82" s="6" t="n">
        <f aca="false">AN10+AN43</f>
        <v>301</v>
      </c>
      <c r="AO82" s="6" t="n">
        <f aca="false">AO10+AO43</f>
        <v>418</v>
      </c>
      <c r="AP82" s="6" t="n">
        <f aca="false">AP10+AP43</f>
        <v>413</v>
      </c>
      <c r="AQ82" s="6" t="n">
        <f aca="false">AQ10+AQ43</f>
        <v>351</v>
      </c>
      <c r="AR82" s="6" t="n">
        <f aca="false">AR10+AR43</f>
        <v>349</v>
      </c>
      <c r="AS82" s="6" t="n">
        <f aca="false">AS10+AS43</f>
        <v>451</v>
      </c>
      <c r="AT82" s="6" t="n">
        <f aca="false">AT10+AT43</f>
        <v>665</v>
      </c>
      <c r="AU82" s="6" t="n">
        <f aca="false">AU10+AU43</f>
        <v>717</v>
      </c>
      <c r="AV82" s="6" t="n">
        <f aca="false">AV10+AV43</f>
        <v>426</v>
      </c>
      <c r="AW82" s="6" t="n">
        <f aca="false">AW10+AW43</f>
        <v>397</v>
      </c>
      <c r="AX82" s="6" t="n">
        <f aca="false">AX10+AX43</f>
        <v>680</v>
      </c>
      <c r="AY82" s="6" t="n">
        <f aca="false">AY10+AY43</f>
        <v>451</v>
      </c>
      <c r="AZ82" s="6" t="n">
        <f aca="false">AZ10+AZ43</f>
        <v>233</v>
      </c>
      <c r="BA82" s="6" t="n">
        <f aca="false">BA10+BA43</f>
        <v>358</v>
      </c>
      <c r="BB82" s="6" t="n">
        <f aca="false">BB10+BB43</f>
        <v>362</v>
      </c>
      <c r="BC82" s="6" t="n">
        <f aca="false">BC10+BC43</f>
        <v>137</v>
      </c>
      <c r="BD82" s="6" t="n">
        <f aca="false">BD10+BD43</f>
        <v>140</v>
      </c>
      <c r="BE82" s="6" t="n">
        <f aca="false">BE10+BE43</f>
        <v>112</v>
      </c>
      <c r="BF82" s="6" t="n">
        <f aca="false">BF10+BF43</f>
        <v>106</v>
      </c>
      <c r="BG82" s="6" t="n">
        <f aca="false">BG10+BG43</f>
        <v>164</v>
      </c>
      <c r="BH82" s="6" t="n">
        <f aca="false">BH10+BH43</f>
        <v>407</v>
      </c>
      <c r="BI82" s="6" t="n">
        <f aca="false">BI10+BI43</f>
        <v>190</v>
      </c>
      <c r="BJ82" s="6" t="n">
        <f aca="false">BJ10+BJ43</f>
        <v>0</v>
      </c>
      <c r="BK82" s="5" t="s">
        <v>22</v>
      </c>
      <c r="BL82" s="6" t="n">
        <f aca="false">BL10+BL43</f>
        <v>159</v>
      </c>
      <c r="BM82" s="6" t="n">
        <f aca="false">BM10+BM43</f>
        <v>61</v>
      </c>
      <c r="BN82" s="6" t="n">
        <f aca="false">BN10+BN43</f>
        <v>94</v>
      </c>
      <c r="BO82" s="6" t="n">
        <f aca="false">BO10+BO43</f>
        <v>85</v>
      </c>
      <c r="BP82" s="6" t="n">
        <f aca="false">BP10+BP43</f>
        <v>80</v>
      </c>
      <c r="BQ82" s="6" t="n">
        <f aca="false">BQ10+BQ43</f>
        <v>104</v>
      </c>
      <c r="BR82" s="6" t="n">
        <f aca="false">BR10+BR43</f>
        <v>106</v>
      </c>
      <c r="BS82" s="6" t="n">
        <f aca="false">BS10+BS43</f>
        <v>123</v>
      </c>
      <c r="BT82" s="6" t="n">
        <f aca="false">BT10+BT43</f>
        <v>81</v>
      </c>
      <c r="BU82" s="6" t="n">
        <f aca="false">BU10+BU43</f>
        <v>151</v>
      </c>
      <c r="BV82" s="6" t="n">
        <f aca="false">BV10+BV43</f>
        <v>119</v>
      </c>
      <c r="BW82" s="6" t="n">
        <f aca="false">BW10+BW43</f>
        <v>127</v>
      </c>
      <c r="BX82" s="6" t="n">
        <f aca="false">BX10+BX43</f>
        <v>138</v>
      </c>
      <c r="BY82" s="6" t="n">
        <f aca="false">BY10+BY43</f>
        <v>88</v>
      </c>
      <c r="BZ82" s="6" t="n">
        <f aca="false">BZ10+BZ43</f>
        <v>179</v>
      </c>
      <c r="CA82" s="6" t="n">
        <f aca="false">CA10+CA43</f>
        <v>139</v>
      </c>
      <c r="CB82" s="6" t="n">
        <f aca="false">CB10+CB43</f>
        <v>133</v>
      </c>
      <c r="CC82" s="6" t="n">
        <f aca="false">CC10+CC43</f>
        <v>173</v>
      </c>
      <c r="CD82" s="6" t="n">
        <f aca="false">CD10+CD43</f>
        <v>158</v>
      </c>
      <c r="CE82" s="6" t="n">
        <f aca="false">CE10+CE43</f>
        <v>119</v>
      </c>
      <c r="CF82" s="6" t="n">
        <f aca="false">CF10+CF43</f>
        <v>88</v>
      </c>
      <c r="CG82" s="6" t="n">
        <f aca="false">CG10+CG43</f>
        <v>72</v>
      </c>
      <c r="CH82" s="6" t="n">
        <f aca="false">CH10+CH43</f>
        <v>57</v>
      </c>
      <c r="CI82" s="6" t="n">
        <f aca="false">CI10+CI43</f>
        <v>59</v>
      </c>
      <c r="CJ82" s="6" t="n">
        <f aca="false">CJ10+CJ43</f>
        <v>31</v>
      </c>
      <c r="CK82" s="6" t="n">
        <f aca="false">CK10+CK43</f>
        <v>35</v>
      </c>
      <c r="CL82" s="6" t="n">
        <f aca="false">CL10+CL43</f>
        <v>57</v>
      </c>
      <c r="CM82" s="6" t="n">
        <f aca="false">CM10+CM43</f>
        <v>35</v>
      </c>
      <c r="CN82" s="6" t="n">
        <f aca="false">CN10+CN43</f>
        <v>64</v>
      </c>
      <c r="CO82" s="6" t="n">
        <f aca="false">CO10+CO43</f>
        <v>0</v>
      </c>
      <c r="CP82" s="5" t="s">
        <v>22</v>
      </c>
      <c r="CQ82" s="1"/>
      <c r="CR82" s="6" t="n">
        <f aca="false">CR10+CR43</f>
        <v>0</v>
      </c>
      <c r="CS82" s="6" t="n">
        <f aca="false">CS10+CS43</f>
        <v>9</v>
      </c>
      <c r="CT82" s="6" t="n">
        <f aca="false">CT10+CT43</f>
        <v>17</v>
      </c>
      <c r="CU82" s="6" t="n">
        <f aca="false">CU10+CU43</f>
        <v>20</v>
      </c>
      <c r="CV82" s="6" t="n">
        <f aca="false">CV10+CV43</f>
        <v>16</v>
      </c>
      <c r="CW82" s="6" t="n">
        <f aca="false">CW10+CW43</f>
        <v>27</v>
      </c>
      <c r="CX82" s="6" t="n">
        <f aca="false">CX10+CX43</f>
        <v>25</v>
      </c>
      <c r="CY82" s="6" t="n">
        <f aca="false">CY10+CY43</f>
        <v>14</v>
      </c>
      <c r="CZ82" s="6" t="n">
        <f aca="false">CZ10+CZ43</f>
        <v>14</v>
      </c>
      <c r="DA82" s="6" t="n">
        <f aca="false">DA10+DA43</f>
        <v>5</v>
      </c>
      <c r="DB82" s="6" t="n">
        <f aca="false">DB10+DB43</f>
        <v>9</v>
      </c>
      <c r="DC82" s="6" t="n">
        <f aca="false">DC10+DC43</f>
        <v>18</v>
      </c>
      <c r="DD82" s="6" t="n">
        <f aca="false">DD10+DD43</f>
        <v>17</v>
      </c>
      <c r="DE82" s="6" t="n">
        <f aca="false">DE10+DE43</f>
        <v>19</v>
      </c>
      <c r="DF82" s="6" t="n">
        <f aca="false">DF10+DF43</f>
        <v>17</v>
      </c>
      <c r="DG82" s="6" t="n">
        <f aca="false">DG10+DG43</f>
        <v>15</v>
      </c>
      <c r="DH82" s="6" t="n">
        <f aca="false">DH10+DH43</f>
        <v>23</v>
      </c>
      <c r="DI82" s="6" t="n">
        <f aca="false">DI10+DI43</f>
        <v>0</v>
      </c>
      <c r="DJ82" s="5" t="s">
        <v>22</v>
      </c>
      <c r="DK82" s="6" t="n">
        <f aca="false">DK10+DK43</f>
        <v>0</v>
      </c>
      <c r="DL82" s="6" t="n">
        <f aca="false">DL10+DL43</f>
        <v>0</v>
      </c>
      <c r="DM82" s="6" t="n">
        <f aca="false">DM10+DM43</f>
        <v>10</v>
      </c>
      <c r="DN82" s="6" t="n">
        <f aca="false">DN10+DN43</f>
        <v>18</v>
      </c>
      <c r="DO82" s="6" t="n">
        <f aca="false">DO10+DO43</f>
        <v>22</v>
      </c>
      <c r="DP82" s="6" t="n">
        <f aca="false">DP10+DP43</f>
        <v>6</v>
      </c>
      <c r="DQ82" s="6" t="n">
        <f aca="false">DQ10+DQ43</f>
        <v>33</v>
      </c>
      <c r="DR82" s="6" t="n">
        <f aca="false">DR10+DR43</f>
        <v>19</v>
      </c>
      <c r="DS82" s="6" t="n">
        <f aca="false">DS10+DS43</f>
        <v>18</v>
      </c>
      <c r="DT82" s="6" t="n">
        <f aca="false">DT10+DT43</f>
        <v>3</v>
      </c>
      <c r="DU82" s="6" t="n">
        <f aca="false">DU10+DU43</f>
        <v>13</v>
      </c>
      <c r="DV82" s="6" t="n">
        <f aca="false">DV10+DV43</f>
        <v>4</v>
      </c>
      <c r="DW82" s="6" t="n">
        <f aca="false">DW10+DW43</f>
        <v>2</v>
      </c>
      <c r="DX82" s="6" t="n">
        <f aca="false">DX10+DX43</f>
        <v>5</v>
      </c>
      <c r="DY82" s="6" t="n">
        <f aca="false">DY10+DY43</f>
        <v>6</v>
      </c>
      <c r="DZ82" s="6" t="n">
        <f aca="false">DZ10+DZ43</f>
        <v>5</v>
      </c>
      <c r="EA82" s="6" t="n">
        <f aca="false">EA10+EA43</f>
        <v>0</v>
      </c>
      <c r="EB82" s="5" t="s">
        <v>22</v>
      </c>
      <c r="EC82" s="6" t="n">
        <f aca="false">EC10+EC43</f>
        <v>0</v>
      </c>
      <c r="ED82" s="6" t="n">
        <f aca="false">ED10+ED43</f>
        <v>34</v>
      </c>
      <c r="EE82" s="6" t="n">
        <f aca="false">EE10+EE43</f>
        <v>57</v>
      </c>
      <c r="EF82" s="6" t="n">
        <f aca="false">EF10+EF43</f>
        <v>41</v>
      </c>
      <c r="EG82" s="6" t="n">
        <f aca="false">EG10+EG43</f>
        <v>55</v>
      </c>
      <c r="EH82" s="6" t="n">
        <f aca="false">EH10+EH43</f>
        <v>28</v>
      </c>
      <c r="EI82" s="6" t="n">
        <f aca="false">EI10+EI43</f>
        <v>11</v>
      </c>
      <c r="EJ82" s="6" t="n">
        <f aca="false">EJ10+EJ43</f>
        <v>8</v>
      </c>
      <c r="EK82" s="6" t="n">
        <f aca="false">EK10+EK43</f>
        <v>17</v>
      </c>
      <c r="EL82" s="6" t="n">
        <f aca="false">EL10+EL43</f>
        <v>12</v>
      </c>
      <c r="EM82" s="6" t="n">
        <f aca="false">EM10+EM43</f>
        <v>3</v>
      </c>
      <c r="EN82" s="6" t="n">
        <f aca="false">EN10+EN43</f>
        <v>4</v>
      </c>
      <c r="EO82" s="6" t="n">
        <f aca="false">EO10+EO43</f>
        <v>12</v>
      </c>
      <c r="EP82" s="6" t="n">
        <f aca="false">EP10+EP43</f>
        <v>8</v>
      </c>
      <c r="EQ82" s="6" t="n">
        <f aca="false">EQ10+EQ43</f>
        <v>0</v>
      </c>
      <c r="ER82" s="5" t="s">
        <v>22</v>
      </c>
      <c r="ES82" s="6" t="n">
        <f aca="false">ES10+ES43</f>
        <v>30</v>
      </c>
      <c r="ET82" s="6" t="n">
        <f aca="false">ET10+ET43</f>
        <v>10</v>
      </c>
      <c r="EU82" s="6" t="n">
        <f aca="false">EU10+EU43</f>
        <v>13</v>
      </c>
      <c r="EV82" s="6" t="n">
        <f aca="false">EV10+EV43</f>
        <v>12</v>
      </c>
      <c r="EW82" s="6" t="n">
        <f aca="false">EW10+EW43</f>
        <v>0</v>
      </c>
      <c r="EX82" s="6" t="n">
        <f aca="false">EX10+EX43</f>
        <v>149</v>
      </c>
      <c r="EY82" s="6" t="n">
        <f aca="false">EY10+EY43</f>
        <v>38</v>
      </c>
      <c r="EZ82" s="6" t="n">
        <f aca="false">EZ10+EZ43</f>
        <v>19</v>
      </c>
      <c r="FA82" s="6" t="n">
        <f aca="false">FA10+FA43</f>
        <v>130</v>
      </c>
      <c r="FB82" s="6" t="n">
        <f aca="false">FB10+FB43</f>
        <v>277</v>
      </c>
      <c r="FC82" s="6" t="n">
        <f aca="false">FC10+FC43</f>
        <v>24</v>
      </c>
      <c r="FD82" s="6" t="n">
        <f aca="false">FD10+FD43</f>
        <v>137</v>
      </c>
      <c r="FE82" s="6" t="n">
        <f aca="false">FE10+FE43</f>
        <v>46</v>
      </c>
      <c r="FF82" s="6" t="n">
        <f aca="false">FF10+FF43</f>
        <v>190</v>
      </c>
      <c r="FG82" s="6" t="n">
        <f aca="false">FG10+FG43</f>
        <v>36</v>
      </c>
      <c r="FH82" s="6" t="n">
        <f aca="false">FH10+FH43</f>
        <v>299</v>
      </c>
      <c r="FI82" s="6" t="n">
        <f aca="false">FI10+FI43</f>
        <v>78</v>
      </c>
      <c r="FJ82" s="6" t="n">
        <f aca="false">FJ10+FJ43</f>
        <v>132</v>
      </c>
      <c r="FK82" s="6" t="n">
        <f aca="false">FK10+FK43</f>
        <v>482</v>
      </c>
      <c r="FL82" s="6" t="n">
        <f aca="false">FL10+FL43</f>
        <v>252</v>
      </c>
      <c r="FM82" s="6" t="n">
        <f aca="false">FM10+FM43</f>
        <v>160</v>
      </c>
      <c r="FN82" s="6" t="n">
        <f aca="false">FN10+FN43</f>
        <v>452</v>
      </c>
      <c r="FO82" s="6" t="n">
        <f aca="false">FO10+FO43</f>
        <v>232</v>
      </c>
      <c r="FP82" s="6" t="n">
        <f aca="false">FP10+FP43</f>
        <v>55</v>
      </c>
      <c r="FQ82" s="6" t="n">
        <f aca="false">FQ10+FQ43</f>
        <v>167</v>
      </c>
      <c r="FR82" s="6" t="n">
        <f aca="false">FR10+FR43</f>
        <v>74</v>
      </c>
      <c r="FS82" s="6" t="n">
        <f aca="false">FS10+FS43</f>
        <v>220</v>
      </c>
      <c r="FT82" s="6" t="n">
        <f aca="false">FT10+FT43</f>
        <v>365</v>
      </c>
      <c r="FU82" s="6" t="n">
        <f aca="false">FU10+FU43</f>
        <v>313</v>
      </c>
      <c r="FV82" s="6" t="n">
        <f aca="false">FV10+FV43</f>
        <v>0</v>
      </c>
      <c r="FW82" s="5" t="s">
        <v>22</v>
      </c>
      <c r="FX82" s="6" t="n">
        <f aca="false">B82+AG82+BL82+ES82</f>
        <v>984</v>
      </c>
      <c r="FY82" s="6" t="n">
        <f aca="false">C82+AH82+BM82+ET82</f>
        <v>1073</v>
      </c>
      <c r="FZ82" s="6" t="n">
        <f aca="false">D82+AI82+BN82+EU82</f>
        <v>679</v>
      </c>
      <c r="GA82" s="6" t="n">
        <f aca="false">E82+AJ82+BO82+EV82</f>
        <v>520</v>
      </c>
      <c r="GB82" s="6" t="n">
        <f aca="false">F82+AK82+BP82+EW82</f>
        <v>534</v>
      </c>
      <c r="GC82" s="6" t="n">
        <f aca="false">G82+AL82+BQ82+EX82</f>
        <v>901</v>
      </c>
      <c r="GD82" s="6" t="n">
        <f aca="false">H82+AM82+BR82+EY82</f>
        <v>715</v>
      </c>
      <c r="GE82" s="6" t="n">
        <f aca="false">I82+AN82+BS82+EZ82</f>
        <v>727</v>
      </c>
      <c r="GF82" s="6" t="n">
        <f aca="false">J82+AO82+BT82+FA82</f>
        <v>823</v>
      </c>
      <c r="GG82" s="6" t="n">
        <f aca="false">K82+AP82+BU82+FB82</f>
        <v>1133</v>
      </c>
      <c r="GH82" s="6" t="n">
        <f aca="false">L82+AQ82+BV82+FC82</f>
        <v>724</v>
      </c>
      <c r="GI82" s="6" t="n">
        <f aca="false">M82+AR82+BW82+FD82</f>
        <v>841</v>
      </c>
      <c r="GJ82" s="6" t="n">
        <f aca="false">N82+AS82+BX82+FE82</f>
        <v>867</v>
      </c>
      <c r="GK82" s="6" t="n">
        <f aca="false">O82+AT82+BY82+FF82</f>
        <v>1153</v>
      </c>
      <c r="GL82" s="6" t="n">
        <f aca="false">FG82+DL82+CT82+BZ82+AU82+P82</f>
        <v>1103</v>
      </c>
      <c r="GM82" s="6" t="n">
        <f aca="false">FH82+DM82+CU82+CA82+AV82+Q82+EC82</f>
        <v>1044</v>
      </c>
      <c r="GN82" s="6" t="n">
        <f aca="false">FI82+DN82+CV82+CB82+AW82+R82+ED82</f>
        <v>803</v>
      </c>
      <c r="GO82" s="6" t="n">
        <f aca="false">FJ82+DO82+CW82+CC82+AX82+S82+EE82</f>
        <v>1230</v>
      </c>
      <c r="GP82" s="6" t="n">
        <f aca="false">FK82+DP82+CX82+CD82+AY82+T82+EF82</f>
        <v>1376</v>
      </c>
      <c r="GQ82" s="6" t="n">
        <f aca="false">FL82+DQ82+CY82+CE82+AZ82+U82+EG82</f>
        <v>820</v>
      </c>
      <c r="GR82" s="10" t="n">
        <f aca="false">FM82+DR82+CZ82+CF82+BA82+V82+EH82</f>
        <v>778</v>
      </c>
      <c r="GS82" s="10" t="n">
        <f aca="false">FN82+DS82+DA82+CG82+BB82+W82+EI82</f>
        <v>966</v>
      </c>
      <c r="GT82" s="10" t="n">
        <f aca="false">FO82+DT82+DB82+CH82+BC82+X82+EJ82</f>
        <v>499</v>
      </c>
      <c r="GU82" s="10" t="n">
        <f aca="false">FP82+DU82+DC82+CI82+BD82+Y82+EK82</f>
        <v>342</v>
      </c>
      <c r="GV82" s="6" t="n">
        <f aca="false">Z82+BE82+CJ82+DD82+DV82+EL82+FQ82</f>
        <v>383</v>
      </c>
      <c r="GW82" s="6" t="n">
        <f aca="false">AA82+BF82+CK82+DE82+DW82+EM82+FR82</f>
        <v>290</v>
      </c>
      <c r="GX82" s="6" t="n">
        <f aca="false">AB82+BG82+CL82+DF82+DX82+EN82+FS82</f>
        <v>533</v>
      </c>
      <c r="GY82" s="6" t="n">
        <f aca="false">AC82+BH82+CM82+DG82+DY82+EO82+FT82</f>
        <v>897</v>
      </c>
      <c r="GZ82" s="6" t="n">
        <f aca="false">AD82+BI82+CN82+DH82+DZ82+EP82+FU82</f>
        <v>664</v>
      </c>
      <c r="HA82" s="6" t="n">
        <f aca="false">AE82+BJ82+CO82+DI82+EA82+EQ82+FV82</f>
        <v>0</v>
      </c>
      <c r="HB82" s="9" t="n">
        <f aca="false">(GZ82-GZ81)/(GZ81+0.01)*100</f>
        <v>-15.3059272203161</v>
      </c>
      <c r="HC82" s="9" t="n">
        <f aca="false">(GZ82-GY82)/(GY82+0.01)*100</f>
        <v>-25.9751842231413</v>
      </c>
      <c r="HD82" s="5" t="s">
        <v>22</v>
      </c>
      <c r="HE82" s="6" t="n">
        <f aca="false">HE10+HE43</f>
        <v>19</v>
      </c>
      <c r="HF82" s="6" t="n">
        <f aca="false">HF10+HF43</f>
        <v>0</v>
      </c>
      <c r="HG82" s="6" t="n">
        <f aca="false">HG10+HG43</f>
        <v>8</v>
      </c>
      <c r="HH82" s="6" t="n">
        <f aca="false">HH10+HH43</f>
        <v>7</v>
      </c>
      <c r="HI82" s="6" t="n">
        <f aca="false">HI10+HI43</f>
        <v>10</v>
      </c>
      <c r="HJ82" s="6" t="n">
        <f aca="false">HJ10+HJ43</f>
        <v>17</v>
      </c>
      <c r="HK82" s="6" t="n">
        <f aca="false">HK10+HK43</f>
        <v>159</v>
      </c>
      <c r="HL82" s="6" t="n">
        <f aca="false">HL10+HL43</f>
        <v>11</v>
      </c>
      <c r="HM82" s="6" t="n">
        <f aca="false">HM10+HM43</f>
        <v>206</v>
      </c>
      <c r="HN82" s="6" t="n">
        <f aca="false">HN10+HN43</f>
        <v>12</v>
      </c>
      <c r="HO82" s="6" t="n">
        <f aca="false">HO10+HO43</f>
        <v>16</v>
      </c>
      <c r="HP82" s="6" t="n">
        <f aca="false">HP10+HP43</f>
        <v>34</v>
      </c>
      <c r="HQ82" s="6" t="n">
        <f aca="false">HQ10+HQ43</f>
        <v>60</v>
      </c>
      <c r="HR82" s="6" t="n">
        <f aca="false">HR10+HR43</f>
        <v>19</v>
      </c>
      <c r="HS82" s="6" t="n">
        <f aca="false">HS10+HS43</f>
        <v>15</v>
      </c>
      <c r="HT82" s="6" t="n">
        <f aca="false">HT10+HT43</f>
        <v>19</v>
      </c>
      <c r="HU82" s="6" t="n">
        <f aca="false">HU10+HU43</f>
        <v>14</v>
      </c>
      <c r="HV82" s="6" t="n">
        <f aca="false">HV10+HV43</f>
        <v>125</v>
      </c>
      <c r="HW82" s="6" t="n">
        <f aca="false">HW10+HW43</f>
        <v>1</v>
      </c>
      <c r="HX82" s="6" t="n">
        <f aca="false">HX10+HX43</f>
        <v>5</v>
      </c>
      <c r="HY82" s="6" t="n">
        <f aca="false">HY10+HY43</f>
        <v>207</v>
      </c>
      <c r="HZ82" s="6" t="n">
        <f aca="false">HZ10+HZ43</f>
        <v>21</v>
      </c>
      <c r="IA82" s="6" t="n">
        <f aca="false">IA10+IA43</f>
        <v>0</v>
      </c>
      <c r="IB82" s="5" t="s">
        <v>22</v>
      </c>
      <c r="IC82" s="6" t="n">
        <f aca="false">IC10+IC43</f>
        <v>19</v>
      </c>
      <c r="ID82" s="6" t="n">
        <f aca="false">ID10+ID43</f>
        <v>130</v>
      </c>
      <c r="IE82" s="6" t="n">
        <f aca="false">IE10+IE43</f>
        <v>269</v>
      </c>
      <c r="IF82" s="6" t="n">
        <f aca="false">IF10+IF43</f>
        <v>17</v>
      </c>
      <c r="IG82" s="6" t="n">
        <f aca="false">IG10+IG43</f>
        <v>127</v>
      </c>
      <c r="IH82" s="6" t="n">
        <f aca="false">IH10+IH43</f>
        <v>29</v>
      </c>
      <c r="II82" s="6" t="n">
        <f aca="false">II10+II43</f>
        <v>31</v>
      </c>
      <c r="IJ82" s="6" t="n">
        <f aca="false">IJ10+IJ43</f>
        <v>25</v>
      </c>
      <c r="IK82" s="6" t="n">
        <f aca="false">IK10+IK43</f>
        <v>93</v>
      </c>
      <c r="IL82" s="6" t="n">
        <f aca="false">IL10+IL43</f>
        <v>66</v>
      </c>
      <c r="IM82" s="6" t="n">
        <f aca="false">IM10+IM43</f>
        <v>116</v>
      </c>
      <c r="IN82" s="6" t="n">
        <f aca="false">IN10+IN43</f>
        <v>448</v>
      </c>
      <c r="IO82" s="6" t="n">
        <f aca="false">IO10+IO43</f>
        <v>192</v>
      </c>
      <c r="IP82" s="6" t="n">
        <f aca="false">IP10+IP43</f>
        <v>141</v>
      </c>
      <c r="IQ82" s="6" t="n">
        <f aca="false">IQ10+IQ43</f>
        <v>437</v>
      </c>
      <c r="IR82" s="6" t="n">
        <f aca="false">IR10+IR43</f>
        <v>213</v>
      </c>
      <c r="IS82" s="6" t="n">
        <f aca="false">IS10+IS43</f>
        <v>41</v>
      </c>
      <c r="IT82" s="6" t="n">
        <f aca="false">IT10+IT43</f>
        <v>42</v>
      </c>
      <c r="IU82" s="6" t="n">
        <f aca="false">IU10+IU43</f>
        <v>73</v>
      </c>
      <c r="IV82" s="6" t="n">
        <f aca="false">IV10+IV43</f>
        <v>215</v>
      </c>
      <c r="IW82" s="6" t="n">
        <f aca="false">IW10+IW43</f>
        <v>158</v>
      </c>
      <c r="IX82" s="6" t="n">
        <f aca="false">IX10+IX43</f>
        <v>292</v>
      </c>
      <c r="IY82" s="6" t="n">
        <f aca="false">IY10+IY43</f>
        <v>0</v>
      </c>
      <c r="IZ82" s="5" t="s">
        <v>22</v>
      </c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</row>
    <row r="83" customFormat="false" ht="12.8" hidden="false" customHeight="false" outlineLevel="0" collapsed="false">
      <c r="A83" s="3" t="s">
        <v>23</v>
      </c>
      <c r="B83" s="6" t="n">
        <f aca="false">B11+B44</f>
        <v>1118</v>
      </c>
      <c r="C83" s="6" t="n">
        <f aca="false">C11+C44</f>
        <v>685</v>
      </c>
      <c r="D83" s="6" t="n">
        <f aca="false">D11+D44</f>
        <v>367</v>
      </c>
      <c r="E83" s="6" t="n">
        <f aca="false">E11+E44</f>
        <v>305</v>
      </c>
      <c r="F83" s="6" t="n">
        <f aca="false">F11+F44</f>
        <v>237</v>
      </c>
      <c r="G83" s="6" t="n">
        <f aca="false">G11+G44</f>
        <v>306</v>
      </c>
      <c r="H83" s="6" t="n">
        <f aca="false">H11+H44</f>
        <v>283</v>
      </c>
      <c r="I83" s="6" t="n">
        <f aca="false">I11+I44</f>
        <v>340</v>
      </c>
      <c r="J83" s="6" t="n">
        <f aca="false">J11+J44</f>
        <v>236</v>
      </c>
      <c r="K83" s="6" t="n">
        <f aca="false">K11+K44</f>
        <v>316</v>
      </c>
      <c r="L83" s="6" t="n">
        <f aca="false">L11+L44</f>
        <v>238</v>
      </c>
      <c r="M83" s="6" t="n">
        <f aca="false">M11+M44</f>
        <v>226</v>
      </c>
      <c r="N83" s="6" t="n">
        <f aca="false">N11+N44</f>
        <v>192</v>
      </c>
      <c r="O83" s="6" t="n">
        <f aca="false">O11+O44</f>
        <v>179</v>
      </c>
      <c r="P83" s="6" t="n">
        <f aca="false">P11+P44</f>
        <v>231</v>
      </c>
      <c r="Q83" s="6" t="n">
        <f aca="false">Q11+Q44</f>
        <v>138</v>
      </c>
      <c r="R83" s="6" t="n">
        <f aca="false">R11+R44</f>
        <v>119</v>
      </c>
      <c r="S83" s="6" t="n">
        <f aca="false">S11+S44</f>
        <v>160</v>
      </c>
      <c r="T83" s="6" t="n">
        <f aca="false">T11+T44</f>
        <v>194</v>
      </c>
      <c r="U83" s="6" t="n">
        <f aca="false">U11+U44</f>
        <v>163</v>
      </c>
      <c r="V83" s="6" t="n">
        <f aca="false">V11+V44</f>
        <v>90</v>
      </c>
      <c r="W83" s="6" t="n">
        <f aca="false">W11+W44</f>
        <v>45</v>
      </c>
      <c r="X83" s="6" t="n">
        <f aca="false">X11+X44</f>
        <v>40</v>
      </c>
      <c r="Y83" s="6" t="n">
        <f aca="false">Y11+Y44</f>
        <v>42</v>
      </c>
      <c r="Z83" s="6" t="n">
        <f aca="false">Z11+Z44</f>
        <v>37</v>
      </c>
      <c r="AA83" s="6" t="n">
        <f aca="false">AA11+AA44</f>
        <v>58</v>
      </c>
      <c r="AB83" s="6" t="n">
        <f aca="false">AB11+AB44</f>
        <v>74</v>
      </c>
      <c r="AC83" s="6" t="n">
        <f aca="false">AC11+AC44</f>
        <v>50</v>
      </c>
      <c r="AD83" s="6" t="n">
        <f aca="false">AD11+AD44</f>
        <v>77</v>
      </c>
      <c r="AE83" s="6" t="n">
        <f aca="false">AE11+AE44</f>
        <v>0</v>
      </c>
      <c r="AF83" s="5" t="s">
        <v>23</v>
      </c>
      <c r="AG83" s="6" t="n">
        <f aca="false">AG11+AG44</f>
        <v>305</v>
      </c>
      <c r="AH83" s="6" t="n">
        <f aca="false">AH11+AH44</f>
        <v>254</v>
      </c>
      <c r="AI83" s="6" t="n">
        <f aca="false">AI11+AI44</f>
        <v>189</v>
      </c>
      <c r="AJ83" s="6" t="n">
        <f aca="false">AJ11+AJ44</f>
        <v>188</v>
      </c>
      <c r="AK83" s="6" t="n">
        <f aca="false">AK11+AK44</f>
        <v>235</v>
      </c>
      <c r="AL83" s="6" t="n">
        <f aca="false">AL11+AL44</f>
        <v>199</v>
      </c>
      <c r="AM83" s="6" t="n">
        <f aca="false">AM11+AM44</f>
        <v>228</v>
      </c>
      <c r="AN83" s="6" t="n">
        <f aca="false">AN11+AN44</f>
        <v>308</v>
      </c>
      <c r="AO83" s="6" t="n">
        <f aca="false">AO11+AO44</f>
        <v>295</v>
      </c>
      <c r="AP83" s="6" t="n">
        <f aca="false">AP11+AP44</f>
        <v>348</v>
      </c>
      <c r="AQ83" s="6" t="n">
        <f aca="false">AQ11+AQ44</f>
        <v>351</v>
      </c>
      <c r="AR83" s="6" t="n">
        <f aca="false">AR11+AR44</f>
        <v>332</v>
      </c>
      <c r="AS83" s="6" t="n">
        <f aca="false">AS11+AS44</f>
        <v>406</v>
      </c>
      <c r="AT83" s="6" t="n">
        <f aca="false">AT11+AT44</f>
        <v>365</v>
      </c>
      <c r="AU83" s="6" t="n">
        <f aca="false">AU11+AU44</f>
        <v>383</v>
      </c>
      <c r="AV83" s="6" t="n">
        <f aca="false">AV11+AV44</f>
        <v>689</v>
      </c>
      <c r="AW83" s="6" t="n">
        <f aca="false">AW11+AW44</f>
        <v>422</v>
      </c>
      <c r="AX83" s="6" t="n">
        <f aca="false">AX11+AX44</f>
        <v>322</v>
      </c>
      <c r="AY83" s="6" t="n">
        <f aca="false">AY11+AY44</f>
        <v>442</v>
      </c>
      <c r="AZ83" s="6" t="n">
        <f aca="false">AZ11+AZ44</f>
        <v>404</v>
      </c>
      <c r="BA83" s="6" t="n">
        <f aca="false">BA11+BA44</f>
        <v>292</v>
      </c>
      <c r="BB83" s="6" t="n">
        <f aca="false">BB11+BB44</f>
        <v>131</v>
      </c>
      <c r="BC83" s="6" t="n">
        <f aca="false">BC11+BC44</f>
        <v>124</v>
      </c>
      <c r="BD83" s="6" t="n">
        <f aca="false">BD11+BD44</f>
        <v>107</v>
      </c>
      <c r="BE83" s="6" t="n">
        <f aca="false">BE11+BE44</f>
        <v>86</v>
      </c>
      <c r="BF83" s="6" t="n">
        <f aca="false">BF11+BF44</f>
        <v>158</v>
      </c>
      <c r="BG83" s="6" t="n">
        <f aca="false">BG11+BG44</f>
        <v>167</v>
      </c>
      <c r="BH83" s="6" t="n">
        <f aca="false">BH11+BH44</f>
        <v>171</v>
      </c>
      <c r="BI83" s="6" t="n">
        <f aca="false">BI11+BI44</f>
        <v>246</v>
      </c>
      <c r="BJ83" s="6" t="n">
        <f aca="false">BJ11+BJ44</f>
        <v>0</v>
      </c>
      <c r="BK83" s="5" t="s">
        <v>23</v>
      </c>
      <c r="BL83" s="6" t="n">
        <f aca="false">BL11+BL44</f>
        <v>187</v>
      </c>
      <c r="BM83" s="6" t="n">
        <f aca="false">BM11+BM44</f>
        <v>26</v>
      </c>
      <c r="BN83" s="6" t="n">
        <f aca="false">BN11+BN44</f>
        <v>137</v>
      </c>
      <c r="BO83" s="6" t="n">
        <f aca="false">BO11+BO44</f>
        <v>115</v>
      </c>
      <c r="BP83" s="6" t="n">
        <f aca="false">BP11+BP44</f>
        <v>104</v>
      </c>
      <c r="BQ83" s="6" t="n">
        <f aca="false">BQ11+BQ44</f>
        <v>93</v>
      </c>
      <c r="BR83" s="6" t="n">
        <f aca="false">BR11+BR44</f>
        <v>88</v>
      </c>
      <c r="BS83" s="6" t="n">
        <f aca="false">BS11+BS44</f>
        <v>111</v>
      </c>
      <c r="BT83" s="6" t="n">
        <f aca="false">BT11+BT44</f>
        <v>106</v>
      </c>
      <c r="BU83" s="6" t="n">
        <f aca="false">BU11+BU44</f>
        <v>129</v>
      </c>
      <c r="BV83" s="6" t="n">
        <f aca="false">BV11+BV44</f>
        <v>127</v>
      </c>
      <c r="BW83" s="6" t="n">
        <f aca="false">BW11+BW44</f>
        <v>138</v>
      </c>
      <c r="BX83" s="6" t="n">
        <f aca="false">BX11+BX44</f>
        <v>127</v>
      </c>
      <c r="BY83" s="6" t="n">
        <f aca="false">BY11+BY44</f>
        <v>116</v>
      </c>
      <c r="BZ83" s="6" t="n">
        <f aca="false">BZ11+BZ44</f>
        <v>156</v>
      </c>
      <c r="CA83" s="6" t="n">
        <f aca="false">CA11+CA44</f>
        <v>142</v>
      </c>
      <c r="CB83" s="6" t="n">
        <f aca="false">CB11+CB44</f>
        <v>131</v>
      </c>
      <c r="CC83" s="6" t="n">
        <f aca="false">CC11+CC44</f>
        <v>164</v>
      </c>
      <c r="CD83" s="6" t="n">
        <f aca="false">CD11+CD44</f>
        <v>117</v>
      </c>
      <c r="CE83" s="6" t="n">
        <f aca="false">CE11+CE44</f>
        <v>99</v>
      </c>
      <c r="CF83" s="6" t="n">
        <f aca="false">CF11+CF44</f>
        <v>117</v>
      </c>
      <c r="CG83" s="6" t="n">
        <f aca="false">CG11+CG44</f>
        <v>88</v>
      </c>
      <c r="CH83" s="6" t="n">
        <f aca="false">CH11+CH44</f>
        <v>45</v>
      </c>
      <c r="CI83" s="6" t="n">
        <f aca="false">CI11+CI44</f>
        <v>35</v>
      </c>
      <c r="CJ83" s="6" t="n">
        <f aca="false">CJ11+CJ44</f>
        <v>33</v>
      </c>
      <c r="CK83" s="6" t="n">
        <f aca="false">CK11+CK44</f>
        <v>37</v>
      </c>
      <c r="CL83" s="6" t="n">
        <f aca="false">CL11+CL44</f>
        <v>50</v>
      </c>
      <c r="CM83" s="6" t="n">
        <f aca="false">CM11+CM44</f>
        <v>36</v>
      </c>
      <c r="CN83" s="6" t="n">
        <f aca="false">CN11+CN44</f>
        <v>42</v>
      </c>
      <c r="CO83" s="6" t="n">
        <f aca="false">CO11+CO44</f>
        <v>0</v>
      </c>
      <c r="CP83" s="5" t="s">
        <v>23</v>
      </c>
      <c r="CQ83" s="1"/>
      <c r="CR83" s="6" t="n">
        <f aca="false">CR11+CR44</f>
        <v>0</v>
      </c>
      <c r="CS83" s="6" t="n">
        <f aca="false">CS11+CS44</f>
        <v>13</v>
      </c>
      <c r="CT83" s="6" t="n">
        <f aca="false">CT11+CT44</f>
        <v>12</v>
      </c>
      <c r="CU83" s="6" t="n">
        <f aca="false">CU11+CU44</f>
        <v>11</v>
      </c>
      <c r="CV83" s="6" t="n">
        <f aca="false">CV11+CV44</f>
        <v>13</v>
      </c>
      <c r="CW83" s="6" t="n">
        <f aca="false">CW11+CW44</f>
        <v>25</v>
      </c>
      <c r="CX83" s="6" t="n">
        <f aca="false">CX11+CX44</f>
        <v>9</v>
      </c>
      <c r="CY83" s="6" t="n">
        <f aca="false">CY11+CY44</f>
        <v>9</v>
      </c>
      <c r="CZ83" s="6" t="n">
        <f aca="false">CZ11+CZ44</f>
        <v>0</v>
      </c>
      <c r="DA83" s="6" t="n">
        <f aca="false">DA11+DA44</f>
        <v>20</v>
      </c>
      <c r="DB83" s="6" t="n">
        <f aca="false">DB11+DB44</f>
        <v>11</v>
      </c>
      <c r="DC83" s="6" t="n">
        <f aca="false">DC11+DC44</f>
        <v>7</v>
      </c>
      <c r="DD83" s="6" t="n">
        <f aca="false">DD11+DD44</f>
        <v>25</v>
      </c>
      <c r="DE83" s="6" t="n">
        <f aca="false">DE11+DE44</f>
        <v>16</v>
      </c>
      <c r="DF83" s="6" t="n">
        <f aca="false">DF11+DF44</f>
        <v>19</v>
      </c>
      <c r="DG83" s="6" t="n">
        <f aca="false">DG11+DG44</f>
        <v>28</v>
      </c>
      <c r="DH83" s="6" t="n">
        <f aca="false">DH11+DH44</f>
        <v>24</v>
      </c>
      <c r="DI83" s="6" t="n">
        <f aca="false">DI11+DI44</f>
        <v>0</v>
      </c>
      <c r="DJ83" s="5" t="s">
        <v>23</v>
      </c>
      <c r="DK83" s="6" t="n">
        <f aca="false">DK11+DK44</f>
        <v>0</v>
      </c>
      <c r="DL83" s="6" t="n">
        <f aca="false">DL11+DL44</f>
        <v>14</v>
      </c>
      <c r="DM83" s="6" t="n">
        <f aca="false">DM11+DM44</f>
        <v>11</v>
      </c>
      <c r="DN83" s="6" t="n">
        <f aca="false">DN11+DN44</f>
        <v>16</v>
      </c>
      <c r="DO83" s="6" t="n">
        <f aca="false">DO11+DO44</f>
        <v>30</v>
      </c>
      <c r="DP83" s="6" t="n">
        <f aca="false">DP11+DP44</f>
        <v>26</v>
      </c>
      <c r="DQ83" s="6" t="n">
        <f aca="false">DQ11+DQ44</f>
        <v>20</v>
      </c>
      <c r="DR83" s="6" t="n">
        <f aca="false">DR11+DR44</f>
        <v>22</v>
      </c>
      <c r="DS83" s="6" t="n">
        <f aca="false">DS11+DS44</f>
        <v>11</v>
      </c>
      <c r="DT83" s="6" t="n">
        <f aca="false">DT11+DT44</f>
        <v>17</v>
      </c>
      <c r="DU83" s="6" t="n">
        <f aca="false">DU11+DU44</f>
        <v>4</v>
      </c>
      <c r="DV83" s="6" t="n">
        <f aca="false">DV11+DV44</f>
        <v>7</v>
      </c>
      <c r="DW83" s="6" t="n">
        <f aca="false">DW11+DW44</f>
        <v>8</v>
      </c>
      <c r="DX83" s="6" t="n">
        <f aca="false">DX11+DX44</f>
        <v>6</v>
      </c>
      <c r="DY83" s="6" t="n">
        <f aca="false">DY11+DY44</f>
        <v>6</v>
      </c>
      <c r="DZ83" s="6" t="n">
        <f aca="false">DZ11+DZ44</f>
        <v>7</v>
      </c>
      <c r="EA83" s="6" t="n">
        <f aca="false">EA11+EA44</f>
        <v>0</v>
      </c>
      <c r="EB83" s="5" t="s">
        <v>23</v>
      </c>
      <c r="EC83" s="6" t="n">
        <f aca="false">EC11+EC44</f>
        <v>11</v>
      </c>
      <c r="ED83" s="6" t="n">
        <f aca="false">ED11+ED44</f>
        <v>29</v>
      </c>
      <c r="EE83" s="6" t="n">
        <f aca="false">EE11+EE44</f>
        <v>23</v>
      </c>
      <c r="EF83" s="6" t="n">
        <f aca="false">EF11+EF44</f>
        <v>39</v>
      </c>
      <c r="EG83" s="6" t="n">
        <f aca="false">EG11+EG44</f>
        <v>49</v>
      </c>
      <c r="EH83" s="6" t="n">
        <f aca="false">EH11+EH44</f>
        <v>25</v>
      </c>
      <c r="EI83" s="6" t="n">
        <f aca="false">EI11+EI44</f>
        <v>16</v>
      </c>
      <c r="EJ83" s="6" t="n">
        <f aca="false">EJ11+EJ44</f>
        <v>19</v>
      </c>
      <c r="EK83" s="6" t="n">
        <f aca="false">EK11+EK44</f>
        <v>7</v>
      </c>
      <c r="EL83" s="6" t="n">
        <f aca="false">EL11+EL44</f>
        <v>7</v>
      </c>
      <c r="EM83" s="6" t="n">
        <f aca="false">EM11+EM44</f>
        <v>4</v>
      </c>
      <c r="EN83" s="6" t="n">
        <f aca="false">EN11+EN44</f>
        <v>10</v>
      </c>
      <c r="EO83" s="6" t="n">
        <f aca="false">EO11+EO44</f>
        <v>7</v>
      </c>
      <c r="EP83" s="6" t="n">
        <f aca="false">EP11+EP44</f>
        <v>10</v>
      </c>
      <c r="EQ83" s="6" t="n">
        <f aca="false">EQ11+EQ44</f>
        <v>0</v>
      </c>
      <c r="ER83" s="5" t="s">
        <v>23</v>
      </c>
      <c r="ES83" s="6" t="n">
        <f aca="false">ES11+ES44</f>
        <v>46</v>
      </c>
      <c r="ET83" s="6" t="n">
        <f aca="false">ET11+ET44</f>
        <v>2</v>
      </c>
      <c r="EU83" s="6" t="n">
        <f aca="false">EU11+EU44</f>
        <v>6</v>
      </c>
      <c r="EV83" s="6" t="n">
        <f aca="false">EV11+EV44</f>
        <v>6</v>
      </c>
      <c r="EW83" s="6" t="n">
        <f aca="false">EW11+EW44</f>
        <v>3</v>
      </c>
      <c r="EX83" s="6" t="n">
        <f aca="false">EX11+EX44</f>
        <v>24</v>
      </c>
      <c r="EY83" s="6" t="n">
        <f aca="false">EY11+EY44</f>
        <v>9</v>
      </c>
      <c r="EZ83" s="6" t="n">
        <f aca="false">EZ11+EZ44</f>
        <v>22</v>
      </c>
      <c r="FA83" s="6" t="n">
        <f aca="false">FA11+FA44</f>
        <v>133</v>
      </c>
      <c r="FB83" s="6" t="n">
        <f aca="false">FB11+FB44</f>
        <v>88</v>
      </c>
      <c r="FC83" s="6" t="n">
        <f aca="false">FC11+FC44</f>
        <v>14</v>
      </c>
      <c r="FD83" s="6" t="n">
        <f aca="false">FD11+FD44</f>
        <v>45</v>
      </c>
      <c r="FE83" s="6" t="n">
        <f aca="false">FE11+FE44</f>
        <v>353</v>
      </c>
      <c r="FF83" s="6" t="n">
        <f aca="false">FF11+FF44</f>
        <v>199</v>
      </c>
      <c r="FG83" s="6" t="n">
        <f aca="false">FG11+FG44</f>
        <v>35</v>
      </c>
      <c r="FH83" s="6" t="n">
        <f aca="false">FH11+FH44</f>
        <v>155</v>
      </c>
      <c r="FI83" s="6" t="n">
        <f aca="false">FI11+FI44</f>
        <v>552</v>
      </c>
      <c r="FJ83" s="6" t="n">
        <f aca="false">FJ11+FJ44</f>
        <v>47</v>
      </c>
      <c r="FK83" s="6" t="n">
        <f aca="false">FK11+FK44</f>
        <v>705</v>
      </c>
      <c r="FL83" s="6" t="n">
        <f aca="false">FL11+FL44</f>
        <v>592</v>
      </c>
      <c r="FM83" s="6" t="n">
        <f aca="false">FM11+FM44</f>
        <v>395</v>
      </c>
      <c r="FN83" s="6" t="n">
        <f aca="false">FN11+FN44</f>
        <v>75</v>
      </c>
      <c r="FO83" s="6" t="n">
        <f aca="false">FO11+FO44</f>
        <v>74</v>
      </c>
      <c r="FP83" s="6" t="n">
        <f aca="false">FP11+FP44</f>
        <v>31</v>
      </c>
      <c r="FQ83" s="6" t="n">
        <f aca="false">FQ11+FQ44</f>
        <v>238</v>
      </c>
      <c r="FR83" s="6" t="n">
        <f aca="false">FR11+FR44</f>
        <v>178</v>
      </c>
      <c r="FS83" s="6" t="n">
        <f aca="false">FS11+FS44</f>
        <v>164</v>
      </c>
      <c r="FT83" s="6" t="n">
        <f aca="false">FT11+FT44</f>
        <v>130</v>
      </c>
      <c r="FU83" s="6" t="n">
        <f aca="false">FU11+FU44</f>
        <v>626</v>
      </c>
      <c r="FV83" s="6" t="n">
        <f aca="false">FV11+FV44</f>
        <v>0</v>
      </c>
      <c r="FW83" s="5" t="s">
        <v>23</v>
      </c>
      <c r="FX83" s="6" t="n">
        <f aca="false">B83+AG83+BL83+ES83</f>
        <v>1656</v>
      </c>
      <c r="FY83" s="6" t="n">
        <f aca="false">C83+AH83+BM83+ET83</f>
        <v>967</v>
      </c>
      <c r="FZ83" s="6" t="n">
        <f aca="false">D83+AI83+BN83+EU83</f>
        <v>699</v>
      </c>
      <c r="GA83" s="6" t="n">
        <f aca="false">E83+AJ83+BO83+EV83</f>
        <v>614</v>
      </c>
      <c r="GB83" s="6" t="n">
        <f aca="false">F83+AK83+BP83+EW83</f>
        <v>579</v>
      </c>
      <c r="GC83" s="6" t="n">
        <f aca="false">G83+AL83+BQ83+EX83</f>
        <v>622</v>
      </c>
      <c r="GD83" s="6" t="n">
        <f aca="false">H83+AM83+BR83+EY83</f>
        <v>608</v>
      </c>
      <c r="GE83" s="6" t="n">
        <f aca="false">I83+AN83+BS83+EZ83</f>
        <v>781</v>
      </c>
      <c r="GF83" s="6" t="n">
        <f aca="false">J83+AO83+BT83+FA83</f>
        <v>770</v>
      </c>
      <c r="GG83" s="6" t="n">
        <f aca="false">K83+AP83+BU83+FB83</f>
        <v>881</v>
      </c>
      <c r="GH83" s="6" t="n">
        <f aca="false">L83+AQ83+BV83+FC83</f>
        <v>730</v>
      </c>
      <c r="GI83" s="6" t="n">
        <f aca="false">M83+AR83+BW83+FD83</f>
        <v>741</v>
      </c>
      <c r="GJ83" s="6" t="n">
        <f aca="false">N83+AS83+BX83+FE83</f>
        <v>1078</v>
      </c>
      <c r="GK83" s="6" t="n">
        <f aca="false">O83+AT83+BY83+FF83</f>
        <v>859</v>
      </c>
      <c r="GL83" s="6" t="n">
        <f aca="false">FG83+DL83+CT83+BZ83+AU83+P83</f>
        <v>831</v>
      </c>
      <c r="GM83" s="6" t="n">
        <f aca="false">FH83+DM83+CU83+CA83+AV83+Q83+EC83</f>
        <v>1157</v>
      </c>
      <c r="GN83" s="6" t="n">
        <f aca="false">FI83+DN83+CV83+CB83+AW83+R83+ED83</f>
        <v>1282</v>
      </c>
      <c r="GO83" s="6" t="n">
        <f aca="false">FJ83+DO83+CW83+CC83+AX83+S83+EE83</f>
        <v>771</v>
      </c>
      <c r="GP83" s="6" t="n">
        <f aca="false">FK83+DP83+CX83+CD83+AY83+T83+EF83</f>
        <v>1532</v>
      </c>
      <c r="GQ83" s="6" t="n">
        <f aca="false">FL83+DQ83+CY83+CE83+AZ83+U83+EG83</f>
        <v>1336</v>
      </c>
      <c r="GR83" s="10" t="n">
        <f aca="false">FM83+DR83+CZ83+CF83+BA83+V83+EH83</f>
        <v>941</v>
      </c>
      <c r="GS83" s="10" t="n">
        <f aca="false">FN83+DS83+DA83+CG83+BB83+W83+EI83</f>
        <v>386</v>
      </c>
      <c r="GT83" s="10" t="n">
        <f aca="false">FO83+DT83+DB83+CH83+BC83+X83+EJ83</f>
        <v>330</v>
      </c>
      <c r="GU83" s="10" t="n">
        <f aca="false">FP83+DU83+DC83+CI83+BD83+Y83+EK83</f>
        <v>233</v>
      </c>
      <c r="GV83" s="6" t="n">
        <f aca="false">Z83+BE83+CJ83+DD83+DV83+EL83+FQ83</f>
        <v>433</v>
      </c>
      <c r="GW83" s="6" t="n">
        <f aca="false">AA83+BF83+CK83+DE83+DW83+EM83+FR83</f>
        <v>459</v>
      </c>
      <c r="GX83" s="6" t="n">
        <f aca="false">AB83+BG83+CL83+DF83+DX83+EN83+FS83</f>
        <v>490</v>
      </c>
      <c r="GY83" s="6" t="n">
        <f aca="false">AC83+BH83+CM83+DG83+DY83+EO83+FT83</f>
        <v>428</v>
      </c>
      <c r="GZ83" s="6" t="n">
        <f aca="false">AD83+BI83+CN83+DH83+DZ83+EP83+FU83</f>
        <v>1032</v>
      </c>
      <c r="HA83" s="6" t="n">
        <f aca="false">AE83+BJ83+CO83+DI83+EA83+EQ83+FV83</f>
        <v>0</v>
      </c>
      <c r="HB83" s="9" t="n">
        <f aca="false">(GZ83-GZ82)/(GZ82+0.01)*100</f>
        <v>55.420852095601</v>
      </c>
      <c r="HC83" s="9" t="n">
        <f aca="false">(GZ83-GY83)/(GY83+0.01)*100</f>
        <v>141.11819817294</v>
      </c>
      <c r="HD83" s="5" t="s">
        <v>23</v>
      </c>
      <c r="HE83" s="6" t="n">
        <f aca="false">HE11+HE44</f>
        <v>22</v>
      </c>
      <c r="HF83" s="6" t="n">
        <f aca="false">HF11+HF44</f>
        <v>3</v>
      </c>
      <c r="HG83" s="6" t="n">
        <f aca="false">HG11+HG44</f>
        <v>8</v>
      </c>
      <c r="HH83" s="6" t="n">
        <f aca="false">HH11+HH44</f>
        <v>8</v>
      </c>
      <c r="HI83" s="6" t="n">
        <f aca="false">HI11+HI44</f>
        <v>8</v>
      </c>
      <c r="HJ83" s="6" t="n">
        <f aca="false">HJ11+HJ44</f>
        <v>183</v>
      </c>
      <c r="HK83" s="6" t="n">
        <f aca="false">HK11+HK44</f>
        <v>51</v>
      </c>
      <c r="HL83" s="6" t="n">
        <f aca="false">HL11+HL44</f>
        <v>17</v>
      </c>
      <c r="HM83" s="6" t="n">
        <f aca="false">HM11+HM44</f>
        <v>19</v>
      </c>
      <c r="HN83" s="6" t="n">
        <f aca="false">HN11+HN44</f>
        <v>31</v>
      </c>
      <c r="HO83" s="6" t="n">
        <f aca="false">HO11+HO44</f>
        <v>47</v>
      </c>
      <c r="HP83" s="6" t="n">
        <f aca="false">HP11+HP44</f>
        <v>146</v>
      </c>
      <c r="HQ83" s="6" t="n">
        <f aca="false">HQ11+HQ44</f>
        <v>54</v>
      </c>
      <c r="HR83" s="6" t="n">
        <f aca="false">HR11+HR44</f>
        <v>70</v>
      </c>
      <c r="HS83" s="6" t="n">
        <f aca="false">HS11+HS44</f>
        <v>24</v>
      </c>
      <c r="HT83" s="6" t="n">
        <f aca="false">HT11+HT44</f>
        <v>6</v>
      </c>
      <c r="HU83" s="6" t="n">
        <f aca="false">HU11+HU44</f>
        <v>3</v>
      </c>
      <c r="HV83" s="6" t="n">
        <f aca="false">HV11+HV44</f>
        <v>0</v>
      </c>
      <c r="HW83" s="6" t="n">
        <f aca="false">HW11+HW44</f>
        <v>102</v>
      </c>
      <c r="HX83" s="6" t="n">
        <f aca="false">HX11+HX44</f>
        <v>1</v>
      </c>
      <c r="HY83" s="6" t="n">
        <f aca="false">HY11+HY44</f>
        <v>33</v>
      </c>
      <c r="HZ83" s="6" t="n">
        <f aca="false">HZ11+HZ44</f>
        <v>40</v>
      </c>
      <c r="IA83" s="6" t="n">
        <f aca="false">IA11+IA44</f>
        <v>0</v>
      </c>
      <c r="IB83" s="5" t="s">
        <v>23</v>
      </c>
      <c r="IC83" s="6" t="n">
        <f aca="false">IC11+IC44</f>
        <v>22</v>
      </c>
      <c r="ID83" s="6" t="n">
        <f aca="false">ID11+ID44</f>
        <v>130</v>
      </c>
      <c r="IE83" s="6" t="n">
        <f aca="false">IE11+IE44</f>
        <v>80</v>
      </c>
      <c r="IF83" s="6" t="n">
        <f aca="false">IF11+IF44</f>
        <v>6</v>
      </c>
      <c r="IG83" s="6" t="n">
        <f aca="false">IG11+IG44</f>
        <v>37</v>
      </c>
      <c r="IH83" s="6" t="n">
        <f aca="false">IH11+IH44</f>
        <v>170</v>
      </c>
      <c r="II83" s="6" t="n">
        <f aca="false">II11+II44</f>
        <v>148</v>
      </c>
      <c r="IJ83" s="6" t="n">
        <f aca="false">IJ11+IJ44</f>
        <v>18</v>
      </c>
      <c r="IK83" s="6" t="n">
        <f aca="false">IK11+IK44</f>
        <v>136</v>
      </c>
      <c r="IL83" s="6" t="n">
        <f aca="false">IL11+IL44</f>
        <v>521</v>
      </c>
      <c r="IM83" s="6" t="n">
        <f aca="false">IM11+IM44</f>
        <v>0</v>
      </c>
      <c r="IN83" s="6" t="n">
        <f aca="false">IN11+IN44</f>
        <v>559</v>
      </c>
      <c r="IO83" s="6" t="n">
        <f aca="false">IO11+IO44</f>
        <v>538</v>
      </c>
      <c r="IP83" s="6" t="n">
        <f aca="false">IP11+IP44</f>
        <v>325</v>
      </c>
      <c r="IQ83" s="6" t="n">
        <f aca="false">IQ11+IQ44</f>
        <v>51</v>
      </c>
      <c r="IR83" s="6" t="n">
        <f aca="false">IR11+IR44</f>
        <v>68</v>
      </c>
      <c r="IS83" s="6" t="n">
        <f aca="false">IS11+IS44</f>
        <v>28</v>
      </c>
      <c r="IT83" s="6" t="n">
        <f aca="false">IT11+IT44</f>
        <v>238</v>
      </c>
      <c r="IU83" s="6" t="n">
        <f aca="false">IU11+IU44</f>
        <v>76</v>
      </c>
      <c r="IV83" s="6" t="n">
        <f aca="false">IV11+IV44</f>
        <v>163</v>
      </c>
      <c r="IW83" s="6" t="n">
        <f aca="false">IW11+IW44</f>
        <v>97</v>
      </c>
      <c r="IX83" s="6" t="n">
        <f aca="false">IX11+IX44</f>
        <v>586</v>
      </c>
      <c r="IY83" s="6" t="n">
        <f aca="false">IY11+IY44</f>
        <v>0</v>
      </c>
      <c r="IZ83" s="5" t="s">
        <v>23</v>
      </c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</row>
    <row r="84" customFormat="false" ht="12.8" hidden="false" customHeight="false" outlineLevel="0" collapsed="false">
      <c r="A84" s="3" t="s">
        <v>24</v>
      </c>
      <c r="B84" s="6" t="n">
        <f aca="false">B12+B45</f>
        <v>477</v>
      </c>
      <c r="C84" s="6" t="n">
        <f aca="false">C12+C45</f>
        <v>512</v>
      </c>
      <c r="D84" s="6" t="n">
        <f aca="false">D12+D45</f>
        <v>389</v>
      </c>
      <c r="E84" s="6" t="n">
        <f aca="false">E12+E45</f>
        <v>251</v>
      </c>
      <c r="F84" s="6" t="n">
        <f aca="false">F12+F45</f>
        <v>254</v>
      </c>
      <c r="G84" s="6" t="n">
        <f aca="false">G12+G45</f>
        <v>286</v>
      </c>
      <c r="H84" s="6" t="n">
        <f aca="false">H12+H45</f>
        <v>311</v>
      </c>
      <c r="I84" s="6" t="n">
        <f aca="false">I12+I45</f>
        <v>367</v>
      </c>
      <c r="J84" s="6" t="n">
        <f aca="false">J12+J45</f>
        <v>278</v>
      </c>
      <c r="K84" s="6" t="n">
        <f aca="false">K12+K45</f>
        <v>223</v>
      </c>
      <c r="L84" s="6" t="n">
        <f aca="false">L12+L45</f>
        <v>362</v>
      </c>
      <c r="M84" s="6" t="n">
        <f aca="false">M12+M45</f>
        <v>275</v>
      </c>
      <c r="N84" s="6" t="n">
        <f aca="false">N12+N45</f>
        <v>235</v>
      </c>
      <c r="O84" s="6" t="n">
        <f aca="false">O12+O45</f>
        <v>153</v>
      </c>
      <c r="P84" s="6" t="n">
        <f aca="false">P12+P45</f>
        <v>151</v>
      </c>
      <c r="Q84" s="6" t="n">
        <f aca="false">Q12+Q45</f>
        <v>144</v>
      </c>
      <c r="R84" s="6" t="n">
        <f aca="false">R12+R45</f>
        <v>104</v>
      </c>
      <c r="S84" s="6" t="n">
        <f aca="false">S12+S45</f>
        <v>172</v>
      </c>
      <c r="T84" s="6" t="n">
        <f aca="false">T12+T45</f>
        <v>175</v>
      </c>
      <c r="U84" s="6" t="n">
        <f aca="false">U12+U45</f>
        <v>171</v>
      </c>
      <c r="V84" s="6" t="n">
        <f aca="false">V12+V45</f>
        <v>108</v>
      </c>
      <c r="W84" s="6" t="n">
        <f aca="false">W12+W45</f>
        <v>54</v>
      </c>
      <c r="X84" s="6" t="n">
        <f aca="false">X12+X45</f>
        <v>56</v>
      </c>
      <c r="Y84" s="6" t="n">
        <f aca="false">Y12+Y45</f>
        <v>55</v>
      </c>
      <c r="Z84" s="6" t="n">
        <f aca="false">Z12+Z45</f>
        <v>50</v>
      </c>
      <c r="AA84" s="6" t="n">
        <f aca="false">AA12+AA45</f>
        <v>65</v>
      </c>
      <c r="AB84" s="6" t="n">
        <f aca="false">AB12+AB45</f>
        <v>70</v>
      </c>
      <c r="AC84" s="6" t="n">
        <f aca="false">AC12+AC45</f>
        <v>74</v>
      </c>
      <c r="AD84" s="6" t="n">
        <f aca="false">AD12+AD45</f>
        <v>77</v>
      </c>
      <c r="AE84" s="6" t="n">
        <f aca="false">AE12+AE45</f>
        <v>0</v>
      </c>
      <c r="AF84" s="5" t="s">
        <v>24</v>
      </c>
      <c r="AG84" s="6" t="n">
        <f aca="false">AG12+AG45</f>
        <v>252</v>
      </c>
      <c r="AH84" s="6" t="n">
        <f aca="false">AH12+AH45</f>
        <v>221</v>
      </c>
      <c r="AI84" s="6" t="n">
        <f aca="false">AI12+AI45</f>
        <v>179</v>
      </c>
      <c r="AJ84" s="6" t="n">
        <f aca="false">AJ12+AJ45</f>
        <v>187</v>
      </c>
      <c r="AK84" s="6" t="n">
        <f aca="false">AK12+AK45</f>
        <v>174</v>
      </c>
      <c r="AL84" s="6" t="n">
        <f aca="false">AL12+AL45</f>
        <v>256</v>
      </c>
      <c r="AM84" s="6" t="n">
        <f aca="false">AM12+AM45</f>
        <v>282</v>
      </c>
      <c r="AN84" s="6" t="n">
        <f aca="false">AN12+AN45</f>
        <v>443</v>
      </c>
      <c r="AO84" s="6" t="n">
        <f aca="false">AO12+AO45</f>
        <v>363</v>
      </c>
      <c r="AP84" s="6" t="n">
        <f aca="false">AP12+AP45</f>
        <v>304</v>
      </c>
      <c r="AQ84" s="6" t="n">
        <f aca="false">AQ12+AQ45</f>
        <v>297</v>
      </c>
      <c r="AR84" s="6" t="n">
        <f aca="false">AR12+AR45</f>
        <v>394</v>
      </c>
      <c r="AS84" s="6" t="n">
        <f aca="false">AS12+AS45</f>
        <v>429</v>
      </c>
      <c r="AT84" s="6" t="n">
        <f aca="false">AT12+AT45</f>
        <v>280</v>
      </c>
      <c r="AU84" s="6" t="n">
        <f aca="false">AU12+AU45</f>
        <v>338</v>
      </c>
      <c r="AV84" s="6" t="n">
        <f aca="false">AV12+AV45</f>
        <v>362</v>
      </c>
      <c r="AW84" s="6" t="n">
        <f aca="false">AW12+AW45</f>
        <v>322</v>
      </c>
      <c r="AX84" s="6" t="n">
        <f aca="false">AX12+AX45</f>
        <v>320</v>
      </c>
      <c r="AY84" s="6" t="n">
        <f aca="false">AY12+AY45</f>
        <v>360</v>
      </c>
      <c r="AZ84" s="6" t="n">
        <f aca="false">AZ12+AZ45</f>
        <v>292</v>
      </c>
      <c r="BA84" s="6" t="n">
        <f aca="false">BA12+BA45</f>
        <v>305</v>
      </c>
      <c r="BB84" s="6" t="n">
        <f aca="false">BB12+BB45</f>
        <v>124</v>
      </c>
      <c r="BC84" s="6" t="n">
        <f aca="false">BC12+BC45</f>
        <v>138</v>
      </c>
      <c r="BD84" s="6" t="n">
        <f aca="false">BD12+BD45</f>
        <v>168</v>
      </c>
      <c r="BE84" s="6" t="n">
        <f aca="false">BE12+BE45</f>
        <v>87</v>
      </c>
      <c r="BF84" s="6" t="n">
        <f aca="false">BF12+BF45</f>
        <v>143</v>
      </c>
      <c r="BG84" s="6" t="n">
        <f aca="false">BG12+BG45</f>
        <v>220</v>
      </c>
      <c r="BH84" s="6" t="n">
        <f aca="false">BH12+BH45</f>
        <v>376</v>
      </c>
      <c r="BI84" s="6" t="n">
        <f aca="false">BI12+BI45</f>
        <v>197</v>
      </c>
      <c r="BJ84" s="6" t="n">
        <f aca="false">BJ12+BJ45</f>
        <v>0</v>
      </c>
      <c r="BK84" s="5" t="s">
        <v>24</v>
      </c>
      <c r="BL84" s="6" t="n">
        <f aca="false">BL12+BL45</f>
        <v>172</v>
      </c>
      <c r="BM84" s="6" t="n">
        <f aca="false">BM12+BM45</f>
        <v>205</v>
      </c>
      <c r="BN84" s="6" t="n">
        <f aca="false">BN12+BN45</f>
        <v>150</v>
      </c>
      <c r="BO84" s="6" t="n">
        <f aca="false">BO12+BO45</f>
        <v>63</v>
      </c>
      <c r="BP84" s="6" t="n">
        <f aca="false">BP12+BP45</f>
        <v>60</v>
      </c>
      <c r="BQ84" s="6" t="n">
        <f aca="false">BQ12+BQ45</f>
        <v>123</v>
      </c>
      <c r="BR84" s="6" t="n">
        <f aca="false">BR12+BR45</f>
        <v>114</v>
      </c>
      <c r="BS84" s="6" t="n">
        <f aca="false">BS12+BS45</f>
        <v>138</v>
      </c>
      <c r="BT84" s="6" t="n">
        <f aca="false">BT12+BT45</f>
        <v>75</v>
      </c>
      <c r="BU84" s="6" t="n">
        <f aca="false">BU12+BU45</f>
        <v>118</v>
      </c>
      <c r="BV84" s="6" t="n">
        <f aca="false">BV12+BV45</f>
        <v>118</v>
      </c>
      <c r="BW84" s="6" t="n">
        <f aca="false">BW12+BW45</f>
        <v>144</v>
      </c>
      <c r="BX84" s="6" t="n">
        <f aca="false">BX12+BX45</f>
        <v>125</v>
      </c>
      <c r="BY84" s="6" t="n">
        <f aca="false">BY12+BY45</f>
        <v>123</v>
      </c>
      <c r="BZ84" s="6" t="n">
        <f aca="false">BZ12+BZ45</f>
        <v>112</v>
      </c>
      <c r="CA84" s="6" t="n">
        <f aca="false">CA12+CA45</f>
        <v>128</v>
      </c>
      <c r="CB84" s="6" t="n">
        <f aca="false">CB12+CB45</f>
        <v>160</v>
      </c>
      <c r="CC84" s="6" t="n">
        <f aca="false">CC12+CC45</f>
        <v>118</v>
      </c>
      <c r="CD84" s="6" t="n">
        <f aca="false">CD12+CD45</f>
        <v>135</v>
      </c>
      <c r="CE84" s="6" t="n">
        <f aca="false">CE12+CE45</f>
        <v>110</v>
      </c>
      <c r="CF84" s="6" t="n">
        <f aca="false">CF12+CF45</f>
        <v>112</v>
      </c>
      <c r="CG84" s="6" t="n">
        <f aca="false">CG12+CG45</f>
        <v>77</v>
      </c>
      <c r="CH84" s="6" t="n">
        <f aca="false">CH12+CH45</f>
        <v>74</v>
      </c>
      <c r="CI84" s="6" t="n">
        <f aca="false">CI12+CI45</f>
        <v>47</v>
      </c>
      <c r="CJ84" s="6" t="n">
        <f aca="false">CJ12+CJ45</f>
        <v>36</v>
      </c>
      <c r="CK84" s="6" t="n">
        <f aca="false">CK12+CK45</f>
        <v>22</v>
      </c>
      <c r="CL84" s="6" t="n">
        <f aca="false">CL12+CL45</f>
        <v>38</v>
      </c>
      <c r="CM84" s="6" t="n">
        <f aca="false">CM12+CM45</f>
        <v>85</v>
      </c>
      <c r="CN84" s="6" t="n">
        <f aca="false">CN12+CN45</f>
        <v>31</v>
      </c>
      <c r="CO84" s="6" t="n">
        <f aca="false">CO12+CO45</f>
        <v>0</v>
      </c>
      <c r="CP84" s="5" t="s">
        <v>24</v>
      </c>
      <c r="CQ84" s="1"/>
      <c r="CR84" s="6" t="n">
        <f aca="false">CR12+CR45</f>
        <v>0</v>
      </c>
      <c r="CS84" s="6" t="n">
        <f aca="false">CS12+CS45</f>
        <v>10</v>
      </c>
      <c r="CT84" s="6" t="n">
        <f aca="false">CT12+CT45</f>
        <v>2</v>
      </c>
      <c r="CU84" s="6" t="n">
        <f aca="false">CU12+CU45</f>
        <v>15</v>
      </c>
      <c r="CV84" s="6" t="n">
        <f aca="false">CV12+CV45</f>
        <v>14</v>
      </c>
      <c r="CW84" s="6" t="n">
        <f aca="false">CW12+CW45</f>
        <v>30</v>
      </c>
      <c r="CX84" s="6" t="n">
        <f aca="false">CX12+CX45</f>
        <v>23</v>
      </c>
      <c r="CY84" s="6" t="n">
        <f aca="false">CY12+CY45</f>
        <v>22</v>
      </c>
      <c r="CZ84" s="6" t="n">
        <f aca="false">CZ12+CZ45</f>
        <v>11</v>
      </c>
      <c r="DA84" s="6" t="n">
        <f aca="false">DA12+DA45</f>
        <v>29</v>
      </c>
      <c r="DB84" s="6" t="n">
        <f aca="false">DB12+DB45</f>
        <v>18</v>
      </c>
      <c r="DC84" s="6" t="n">
        <f aca="false">DC12+DC45</f>
        <v>16</v>
      </c>
      <c r="DD84" s="6" t="n">
        <f aca="false">DD12+DD45</f>
        <v>23</v>
      </c>
      <c r="DE84" s="6" t="n">
        <f aca="false">DE12+DE45</f>
        <v>17</v>
      </c>
      <c r="DF84" s="6" t="n">
        <f aca="false">DF12+DF45</f>
        <v>74</v>
      </c>
      <c r="DG84" s="6" t="n">
        <f aca="false">DG12+DG45</f>
        <v>24</v>
      </c>
      <c r="DH84" s="6" t="n">
        <f aca="false">DH12+DH45</f>
        <v>51</v>
      </c>
      <c r="DI84" s="6" t="n">
        <f aca="false">DI12+DI45</f>
        <v>0</v>
      </c>
      <c r="DJ84" s="5" t="s">
        <v>24</v>
      </c>
      <c r="DK84" s="6" t="n">
        <f aca="false">DK12+DK45</f>
        <v>0</v>
      </c>
      <c r="DL84" s="6" t="n">
        <f aca="false">DL12+DL45</f>
        <v>4</v>
      </c>
      <c r="DM84" s="6" t="n">
        <f aca="false">DM12+DM45</f>
        <v>6</v>
      </c>
      <c r="DN84" s="6" t="n">
        <f aca="false">DN12+DN45</f>
        <v>24</v>
      </c>
      <c r="DO84" s="6" t="n">
        <f aca="false">DO12+DO45</f>
        <v>23</v>
      </c>
      <c r="DP84" s="6" t="n">
        <f aca="false">DP12+DP45</f>
        <v>29</v>
      </c>
      <c r="DQ84" s="6" t="n">
        <f aca="false">DQ12+DQ45</f>
        <v>25</v>
      </c>
      <c r="DR84" s="6" t="n">
        <f aca="false">DR12+DR45</f>
        <v>23</v>
      </c>
      <c r="DS84" s="6" t="n">
        <f aca="false">DS12+DS45</f>
        <v>19</v>
      </c>
      <c r="DT84" s="6" t="n">
        <f aca="false">DT12+DT45</f>
        <v>3</v>
      </c>
      <c r="DU84" s="6" t="n">
        <f aca="false">DU12+DU45</f>
        <v>5</v>
      </c>
      <c r="DV84" s="6" t="n">
        <f aca="false">DV12+DV45</f>
        <v>4</v>
      </c>
      <c r="DW84" s="6" t="n">
        <f aca="false">DW12+DW45</f>
        <v>4</v>
      </c>
      <c r="DX84" s="6" t="n">
        <f aca="false">DX12+DX45</f>
        <v>11</v>
      </c>
      <c r="DY84" s="6" t="n">
        <f aca="false">DY12+DY45</f>
        <v>7</v>
      </c>
      <c r="DZ84" s="6" t="n">
        <f aca="false">DZ12+DZ45</f>
        <v>18</v>
      </c>
      <c r="EA84" s="6" t="n">
        <f aca="false">EA12+EA45</f>
        <v>0</v>
      </c>
      <c r="EB84" s="5" t="s">
        <v>24</v>
      </c>
      <c r="EC84" s="6" t="n">
        <f aca="false">EC12+EC45</f>
        <v>13</v>
      </c>
      <c r="ED84" s="6" t="n">
        <f aca="false">ED12+ED45</f>
        <v>38</v>
      </c>
      <c r="EE84" s="6" t="n">
        <f aca="false">EE12+EE45</f>
        <v>31</v>
      </c>
      <c r="EF84" s="6" t="n">
        <f aca="false">EF12+EF45</f>
        <v>43</v>
      </c>
      <c r="EG84" s="6" t="n">
        <f aca="false">EG12+EG45</f>
        <v>46</v>
      </c>
      <c r="EH84" s="6" t="n">
        <f aca="false">EH12+EH45</f>
        <v>43</v>
      </c>
      <c r="EI84" s="6" t="n">
        <f aca="false">EI12+EI45</f>
        <v>9</v>
      </c>
      <c r="EJ84" s="6" t="n">
        <f aca="false">EJ12+EJ45</f>
        <v>4</v>
      </c>
      <c r="EK84" s="6" t="n">
        <f aca="false">EK12+EK45</f>
        <v>12</v>
      </c>
      <c r="EL84" s="6" t="n">
        <f aca="false">EL12+EL45</f>
        <v>13</v>
      </c>
      <c r="EM84" s="6" t="n">
        <f aca="false">EM12+EM45</f>
        <v>7</v>
      </c>
      <c r="EN84" s="6" t="n">
        <f aca="false">EN12+EN45</f>
        <v>7</v>
      </c>
      <c r="EO84" s="6" t="n">
        <f aca="false">EO12+EO45</f>
        <v>3</v>
      </c>
      <c r="EP84" s="6" t="n">
        <f aca="false">EP12+EP45</f>
        <v>10</v>
      </c>
      <c r="EQ84" s="6" t="n">
        <f aca="false">EQ12+EQ45</f>
        <v>0</v>
      </c>
      <c r="ER84" s="5" t="s">
        <v>24</v>
      </c>
      <c r="ES84" s="6" t="n">
        <f aca="false">ES12+ES45</f>
        <v>7</v>
      </c>
      <c r="ET84" s="6" t="n">
        <f aca="false">ET12+ET45</f>
        <v>22</v>
      </c>
      <c r="EU84" s="6" t="n">
        <f aca="false">EU12+EU45</f>
        <v>16</v>
      </c>
      <c r="EV84" s="6" t="n">
        <f aca="false">EV12+EV45</f>
        <v>0</v>
      </c>
      <c r="EW84" s="6" t="n">
        <f aca="false">EW12+EW45</f>
        <v>1</v>
      </c>
      <c r="EX84" s="6" t="n">
        <f aca="false">EX12+EX45</f>
        <v>32</v>
      </c>
      <c r="EY84" s="6" t="n">
        <f aca="false">EY12+EY45</f>
        <v>86</v>
      </c>
      <c r="EZ84" s="6" t="n">
        <f aca="false">EZ12+EZ45</f>
        <v>21</v>
      </c>
      <c r="FA84" s="6" t="n">
        <f aca="false">FA12+FA45</f>
        <v>39</v>
      </c>
      <c r="FB84" s="6" t="n">
        <f aca="false">FB12+FB45</f>
        <v>22</v>
      </c>
      <c r="FC84" s="6" t="n">
        <f aca="false">FC12+FC45</f>
        <v>119</v>
      </c>
      <c r="FD84" s="6" t="n">
        <f aca="false">FD12+FD45</f>
        <v>163</v>
      </c>
      <c r="FE84" s="6" t="n">
        <f aca="false">FE12+FE45</f>
        <v>45</v>
      </c>
      <c r="FF84" s="6" t="n">
        <f aca="false">FF12+FF45</f>
        <v>123</v>
      </c>
      <c r="FG84" s="6" t="n">
        <f aca="false">FG12+FG45</f>
        <v>135</v>
      </c>
      <c r="FH84" s="6" t="n">
        <f aca="false">FH12+FH45</f>
        <v>440</v>
      </c>
      <c r="FI84" s="6" t="n">
        <f aca="false">FI12+FI45</f>
        <v>457</v>
      </c>
      <c r="FJ84" s="6" t="n">
        <f aca="false">FJ12+FJ45</f>
        <v>142</v>
      </c>
      <c r="FK84" s="6" t="n">
        <f aca="false">FK12+FK45</f>
        <v>546</v>
      </c>
      <c r="FL84" s="6" t="n">
        <f aca="false">FL12+FL45</f>
        <v>248</v>
      </c>
      <c r="FM84" s="6" t="n">
        <f aca="false">FM12+FM45</f>
        <v>201</v>
      </c>
      <c r="FN84" s="6" t="n">
        <f aca="false">FN12+FN45</f>
        <v>53</v>
      </c>
      <c r="FO84" s="6" t="n">
        <f aca="false">FO12+FO45</f>
        <v>183</v>
      </c>
      <c r="FP84" s="6" t="n">
        <f aca="false">FP12+FP45</f>
        <v>305</v>
      </c>
      <c r="FQ84" s="6" t="n">
        <f aca="false">FQ12+FQ45</f>
        <v>76</v>
      </c>
      <c r="FR84" s="6" t="n">
        <f aca="false">FR12+FR45</f>
        <v>348</v>
      </c>
      <c r="FS84" s="6" t="n">
        <f aca="false">FS12+FS45</f>
        <v>578</v>
      </c>
      <c r="FT84" s="6" t="n">
        <f aca="false">FT12+FT45</f>
        <v>847</v>
      </c>
      <c r="FU84" s="6" t="n">
        <f aca="false">FU12+FU45</f>
        <v>807</v>
      </c>
      <c r="FV84" s="6" t="n">
        <f aca="false">FV12+FV45</f>
        <v>0</v>
      </c>
      <c r="FW84" s="5" t="s">
        <v>24</v>
      </c>
      <c r="FX84" s="6" t="n">
        <f aca="false">B84+AG84+BL84+ES84</f>
        <v>908</v>
      </c>
      <c r="FY84" s="6" t="n">
        <f aca="false">C84+AH84+BM84+ET84</f>
        <v>960</v>
      </c>
      <c r="FZ84" s="6" t="n">
        <f aca="false">D84+AI84+BN84+EU84</f>
        <v>734</v>
      </c>
      <c r="GA84" s="6" t="n">
        <f aca="false">E84+AJ84+BO84+EV84</f>
        <v>501</v>
      </c>
      <c r="GB84" s="6" t="n">
        <f aca="false">F84+AK84+BP84+EW84</f>
        <v>489</v>
      </c>
      <c r="GC84" s="6" t="n">
        <f aca="false">G84+AL84+BQ84+EX84</f>
        <v>697</v>
      </c>
      <c r="GD84" s="6" t="n">
        <f aca="false">H84+AM84+BR84+EY84</f>
        <v>793</v>
      </c>
      <c r="GE84" s="6" t="n">
        <f aca="false">I84+AN84+BS84+EZ84</f>
        <v>969</v>
      </c>
      <c r="GF84" s="6" t="n">
        <f aca="false">J84+AO84+BT84+FA84</f>
        <v>755</v>
      </c>
      <c r="GG84" s="6" t="n">
        <f aca="false">K84+AP84+BU84+FB84</f>
        <v>667</v>
      </c>
      <c r="GH84" s="6" t="n">
        <f aca="false">L84+AQ84+BV84+FC84</f>
        <v>896</v>
      </c>
      <c r="GI84" s="6" t="n">
        <f aca="false">M84+AR84+BW84+FD84</f>
        <v>976</v>
      </c>
      <c r="GJ84" s="6" t="n">
        <f aca="false">N84+AS84+BX84+FE84</f>
        <v>834</v>
      </c>
      <c r="GK84" s="6" t="n">
        <f aca="false">O84+AT84+BY84+FF84</f>
        <v>679</v>
      </c>
      <c r="GL84" s="6" t="n">
        <f aca="false">FG84+DL84+CT84+BZ84+AU84+P84</f>
        <v>742</v>
      </c>
      <c r="GM84" s="6" t="n">
        <f aca="false">FH84+DM84+CU84+CA84+AV84+Q84+EC84</f>
        <v>1108</v>
      </c>
      <c r="GN84" s="6" t="n">
        <f aca="false">FI84+DN84+CV84+CB84+AW84+R84+ED84</f>
        <v>1119</v>
      </c>
      <c r="GO84" s="6" t="n">
        <f aca="false">FJ84+DO84+CW84+CC84+AX84+S84+EE84</f>
        <v>836</v>
      </c>
      <c r="GP84" s="6" t="n">
        <f aca="false">FK84+DP84+CX84+CD84+AY84+T84+EF84</f>
        <v>1311</v>
      </c>
      <c r="GQ84" s="6" t="n">
        <f aca="false">FL84+DQ84+CY84+CE84+AZ84+U84+EG84</f>
        <v>914</v>
      </c>
      <c r="GR84" s="10" t="n">
        <f aca="false">FM84+DR84+CZ84+CF84+BA84+V84+EH84</f>
        <v>803</v>
      </c>
      <c r="GS84" s="10" t="n">
        <f aca="false">FN84+DS84+DA84+CG84+BB84+W84+EI84</f>
        <v>365</v>
      </c>
      <c r="GT84" s="10" t="n">
        <f aca="false">FO84+DT84+DB84+CH84+BC84+X84+EJ84</f>
        <v>476</v>
      </c>
      <c r="GU84" s="10" t="n">
        <f aca="false">FP84+DU84+DC84+CI84+BD84+Y84+EK84</f>
        <v>608</v>
      </c>
      <c r="GV84" s="6" t="n">
        <f aca="false">Z84+BE84+CJ84+DD84+DV84+EL84+FQ84</f>
        <v>289</v>
      </c>
      <c r="GW84" s="6" t="n">
        <f aca="false">AA84+BF84+CK84+DE84+DW84+EM84+FR84</f>
        <v>606</v>
      </c>
      <c r="GX84" s="6" t="n">
        <f aca="false">AB84+BG84+CL84+DF84+DX84+EN84+FS84</f>
        <v>998</v>
      </c>
      <c r="GY84" s="6" t="n">
        <f aca="false">AC84+BH84+CM84+DG84+DY84+EO84+FT84</f>
        <v>1416</v>
      </c>
      <c r="GZ84" s="6" t="n">
        <f aca="false">AD84+BI84+CN84+DH84+DZ84+EP84+FU84</f>
        <v>1191</v>
      </c>
      <c r="HA84" s="6" t="n">
        <f aca="false">AE84+BJ84+CO84+DI84+EA84+EQ84+FV84</f>
        <v>0</v>
      </c>
      <c r="HB84" s="9" t="n">
        <f aca="false">(GZ84-GZ83)/(GZ83+0.01)*100</f>
        <v>15.4068274532224</v>
      </c>
      <c r="HC84" s="9" t="n">
        <f aca="false">(GZ84-GY84)/(GY84+0.01)*100</f>
        <v>-15.8897182929499</v>
      </c>
      <c r="HD84" s="5" t="s">
        <v>24</v>
      </c>
      <c r="HE84" s="6" t="n">
        <f aca="false">HE12+HE45</f>
        <v>21</v>
      </c>
      <c r="HF84" s="6" t="n">
        <f aca="false">HF12+HF45</f>
        <v>3</v>
      </c>
      <c r="HG84" s="6" t="n">
        <f aca="false">HG12+HG45</f>
        <v>9</v>
      </c>
      <c r="HH84" s="6" t="n">
        <f aca="false">HH12+HH45</f>
        <v>4</v>
      </c>
      <c r="HI84" s="6" t="n">
        <f aca="false">HI12+HI45</f>
        <v>10</v>
      </c>
      <c r="HJ84" s="6" t="n">
        <f aca="false">HJ12+HJ45</f>
        <v>8</v>
      </c>
      <c r="HK84" s="6" t="n">
        <f aca="false">HK12+HK45</f>
        <v>97</v>
      </c>
      <c r="HL84" s="6" t="n">
        <f aca="false">HL12+HL45</f>
        <v>8</v>
      </c>
      <c r="HM84" s="6" t="n">
        <f aca="false">HM12+HM45</f>
        <v>17</v>
      </c>
      <c r="HN84" s="6" t="n">
        <f aca="false">HN12+HN45</f>
        <v>17</v>
      </c>
      <c r="HO84" s="6" t="n">
        <f aca="false">HO12+HO45</f>
        <v>12</v>
      </c>
      <c r="HP84" s="6" t="n">
        <f aca="false">HP12+HP45</f>
        <v>96</v>
      </c>
      <c r="HQ84" s="6" t="n">
        <f aca="false">HQ12+HQ45</f>
        <v>57</v>
      </c>
      <c r="HR84" s="6" t="n">
        <f aca="false">HR12+HR45</f>
        <v>69</v>
      </c>
      <c r="HS84" s="6" t="n">
        <f aca="false">HS12+HS45</f>
        <v>3</v>
      </c>
      <c r="HT84" s="6" t="n">
        <f aca="false">HT12+HT45</f>
        <v>12</v>
      </c>
      <c r="HU84" s="6" t="n">
        <f aca="false">HU12+HU45</f>
        <v>1</v>
      </c>
      <c r="HV84" s="6" t="n">
        <f aca="false">HV12+HV45</f>
        <v>1</v>
      </c>
      <c r="HW84" s="6" t="n">
        <f aca="false">HW12+HW45</f>
        <v>1</v>
      </c>
      <c r="HX84" s="6" t="n">
        <f aca="false">HX12+HX45</f>
        <v>4</v>
      </c>
      <c r="HY84" s="6" t="n">
        <f aca="false">HY12+HY45</f>
        <v>14</v>
      </c>
      <c r="HZ84" s="6" t="n">
        <f aca="false">HZ12+HZ45</f>
        <v>7</v>
      </c>
      <c r="IA84" s="6" t="n">
        <f aca="false">IA12+IA45</f>
        <v>0</v>
      </c>
      <c r="IB84" s="5" t="s">
        <v>24</v>
      </c>
      <c r="IC84" s="6" t="n">
        <f aca="false">IC12+IC45</f>
        <v>21</v>
      </c>
      <c r="ID84" s="6" t="n">
        <f aca="false">ID12+ID45</f>
        <v>36</v>
      </c>
      <c r="IE84" s="6" t="n">
        <f aca="false">IE12+IE45</f>
        <v>13</v>
      </c>
      <c r="IF84" s="6" t="n">
        <f aca="false">IF12+IF45</f>
        <v>115</v>
      </c>
      <c r="IG84" s="6" t="n">
        <f aca="false">IG12+IG45</f>
        <v>153</v>
      </c>
      <c r="IH84" s="6" t="n">
        <f aca="false">IH12+IH45</f>
        <v>37</v>
      </c>
      <c r="II84" s="6" t="n">
        <f aca="false">II12+II45</f>
        <v>26</v>
      </c>
      <c r="IJ84" s="6" t="n">
        <f aca="false">IJ12+IJ45</f>
        <v>127</v>
      </c>
      <c r="IK84" s="6" t="n">
        <f aca="false">IK12+IK45</f>
        <v>423</v>
      </c>
      <c r="IL84" s="6" t="n">
        <f aca="false">IL12+IL45</f>
        <v>440</v>
      </c>
      <c r="IM84" s="6" t="n">
        <f aca="false">IM12+IM45</f>
        <v>130</v>
      </c>
      <c r="IN84" s="6" t="n">
        <f aca="false">IN12+IN45</f>
        <v>450</v>
      </c>
      <c r="IO84" s="6" t="n">
        <f aca="false">IO12+IO45</f>
        <v>191</v>
      </c>
      <c r="IP84" s="6" t="n">
        <f aca="false">IP12+IP45</f>
        <v>132</v>
      </c>
      <c r="IQ84" s="6" t="n">
        <f aca="false">IQ12+IQ45</f>
        <v>50</v>
      </c>
      <c r="IR84" s="6" t="n">
        <f aca="false">IR12+IR45</f>
        <v>171</v>
      </c>
      <c r="IS84" s="6" t="n">
        <f aca="false">IS12+IS45</f>
        <v>304</v>
      </c>
      <c r="IT84" s="6" t="n">
        <f aca="false">IT12+IT45</f>
        <v>75</v>
      </c>
      <c r="IU84" s="6" t="n">
        <f aca="false">IU12+IU45</f>
        <v>347</v>
      </c>
      <c r="IV84" s="6" t="n">
        <f aca="false">IV12+IV45</f>
        <v>574</v>
      </c>
      <c r="IW84" s="6" t="n">
        <f aca="false">IW12+IW45</f>
        <v>833</v>
      </c>
      <c r="IX84" s="6" t="n">
        <f aca="false">IX12+IX45</f>
        <v>800</v>
      </c>
      <c r="IY84" s="6" t="n">
        <f aca="false">IY12+IY45</f>
        <v>0</v>
      </c>
      <c r="IZ84" s="5" t="s">
        <v>24</v>
      </c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</row>
    <row r="85" customFormat="false" ht="12.8" hidden="false" customHeight="false" outlineLevel="0" collapsed="false">
      <c r="A85" s="3" t="s">
        <v>25</v>
      </c>
      <c r="B85" s="6" t="n">
        <f aca="false">B13+B46</f>
        <v>473</v>
      </c>
      <c r="C85" s="6" t="n">
        <f aca="false">C13+C46</f>
        <v>367</v>
      </c>
      <c r="D85" s="6" t="n">
        <f aca="false">D13+D46</f>
        <v>254</v>
      </c>
      <c r="E85" s="6" t="n">
        <f aca="false">E13+E46</f>
        <v>221</v>
      </c>
      <c r="F85" s="6" t="n">
        <f aca="false">F13+F46</f>
        <v>224</v>
      </c>
      <c r="G85" s="6" t="n">
        <f aca="false">G13+G46</f>
        <v>319</v>
      </c>
      <c r="H85" s="6" t="n">
        <f aca="false">H13+H46</f>
        <v>354</v>
      </c>
      <c r="I85" s="6" t="n">
        <f aca="false">I13+I46</f>
        <v>359</v>
      </c>
      <c r="J85" s="6" t="n">
        <f aca="false">J13+J46</f>
        <v>190</v>
      </c>
      <c r="K85" s="6" t="n">
        <f aca="false">K13+K46</f>
        <v>251</v>
      </c>
      <c r="L85" s="6" t="n">
        <f aca="false">L13+L46</f>
        <v>215</v>
      </c>
      <c r="M85" s="6" t="n">
        <f aca="false">M13+M46</f>
        <v>340</v>
      </c>
      <c r="N85" s="6" t="n">
        <f aca="false">N13+N46</f>
        <v>214</v>
      </c>
      <c r="O85" s="6" t="n">
        <f aca="false">O13+O46</f>
        <v>207</v>
      </c>
      <c r="P85" s="6" t="n">
        <f aca="false">P13+P46</f>
        <v>181</v>
      </c>
      <c r="Q85" s="6" t="n">
        <f aca="false">Q13+Q46</f>
        <v>163</v>
      </c>
      <c r="R85" s="6" t="n">
        <f aca="false">R13+R46</f>
        <v>128</v>
      </c>
      <c r="S85" s="6" t="n">
        <f aca="false">S13+S46</f>
        <v>191</v>
      </c>
      <c r="T85" s="6" t="n">
        <f aca="false">T13+T46</f>
        <v>127</v>
      </c>
      <c r="U85" s="6" t="n">
        <f aca="false">U13+U46</f>
        <v>61</v>
      </c>
      <c r="V85" s="6" t="n">
        <f aca="false">V13+V46</f>
        <v>84</v>
      </c>
      <c r="W85" s="6" t="n">
        <f aca="false">W13+W46</f>
        <v>60</v>
      </c>
      <c r="X85" s="6" t="n">
        <f aca="false">X13+X46</f>
        <v>42</v>
      </c>
      <c r="Y85" s="6" t="n">
        <f aca="false">Y13+Y46</f>
        <v>58</v>
      </c>
      <c r="Z85" s="6" t="n">
        <f aca="false">Z13+Z46</f>
        <v>82</v>
      </c>
      <c r="AA85" s="6" t="n">
        <f aca="false">AA13+AA46</f>
        <v>71</v>
      </c>
      <c r="AB85" s="6" t="n">
        <f aca="false">AB13+AB46</f>
        <v>73</v>
      </c>
      <c r="AC85" s="6" t="n">
        <f aca="false">AC13+AC46</f>
        <v>78</v>
      </c>
      <c r="AD85" s="6" t="n">
        <f aca="false">AD13+AD46</f>
        <v>68</v>
      </c>
      <c r="AE85" s="6" t="n">
        <f aca="false">AE13+AE46</f>
        <v>0</v>
      </c>
      <c r="AF85" s="5" t="s">
        <v>25</v>
      </c>
      <c r="AG85" s="6" t="n">
        <f aca="false">AG13+AG46</f>
        <v>291</v>
      </c>
      <c r="AH85" s="6" t="n">
        <f aca="false">AH13+AH46</f>
        <v>173</v>
      </c>
      <c r="AI85" s="6" t="n">
        <f aca="false">AI13+AI46</f>
        <v>153</v>
      </c>
      <c r="AJ85" s="6" t="n">
        <f aca="false">AJ13+AJ46</f>
        <v>201</v>
      </c>
      <c r="AK85" s="6" t="n">
        <f aca="false">AK13+AK46</f>
        <v>210</v>
      </c>
      <c r="AL85" s="6" t="n">
        <f aca="false">AL13+AL46</f>
        <v>230</v>
      </c>
      <c r="AM85" s="6" t="n">
        <f aca="false">AM13+AM46</f>
        <v>287</v>
      </c>
      <c r="AN85" s="6" t="n">
        <f aca="false">AN13+AN46</f>
        <v>347</v>
      </c>
      <c r="AO85" s="6" t="n">
        <f aca="false">AO13+AO46</f>
        <v>270</v>
      </c>
      <c r="AP85" s="6" t="n">
        <f aca="false">AP13+AP46</f>
        <v>328</v>
      </c>
      <c r="AQ85" s="6" t="n">
        <f aca="false">AQ13+AQ46</f>
        <v>290</v>
      </c>
      <c r="AR85" s="6" t="n">
        <f aca="false">AR13+AR46</f>
        <v>358</v>
      </c>
      <c r="AS85" s="6" t="n">
        <f aca="false">AS13+AS46</f>
        <v>359</v>
      </c>
      <c r="AT85" s="6" t="n">
        <f aca="false">AT13+AT46</f>
        <v>245</v>
      </c>
      <c r="AU85" s="6" t="n">
        <f aca="false">AU13+AU46</f>
        <v>352</v>
      </c>
      <c r="AV85" s="6" t="n">
        <f aca="false">AV13+AV46</f>
        <v>490</v>
      </c>
      <c r="AW85" s="6" t="n">
        <f aca="false">AW13+AW46</f>
        <v>391</v>
      </c>
      <c r="AX85" s="6" t="n">
        <f aca="false">AX13+AX46</f>
        <v>400</v>
      </c>
      <c r="AY85" s="6" t="n">
        <f aca="false">AY13+AY46</f>
        <v>298</v>
      </c>
      <c r="AZ85" s="6" t="n">
        <f aca="false">AZ13+AZ46</f>
        <v>301</v>
      </c>
      <c r="BA85" s="6" t="n">
        <f aca="false">BA13+BA46</f>
        <v>307</v>
      </c>
      <c r="BB85" s="6" t="n">
        <f aca="false">BB13+BB46</f>
        <v>131</v>
      </c>
      <c r="BC85" s="6" t="n">
        <f aca="false">BC13+BC46</f>
        <v>169</v>
      </c>
      <c r="BD85" s="6" t="n">
        <f aca="false">BD13+BD46</f>
        <v>134</v>
      </c>
      <c r="BE85" s="6" t="n">
        <f aca="false">BE13+BE46</f>
        <v>107</v>
      </c>
      <c r="BF85" s="6" t="n">
        <f aca="false">BF13+BF46</f>
        <v>130</v>
      </c>
      <c r="BG85" s="6" t="n">
        <f aca="false">BG13+BG46</f>
        <v>185</v>
      </c>
      <c r="BH85" s="6" t="n">
        <f aca="false">BH13+BH46</f>
        <v>192</v>
      </c>
      <c r="BI85" s="6" t="n">
        <f aca="false">BI13+BI46</f>
        <v>142</v>
      </c>
      <c r="BJ85" s="6" t="n">
        <f aca="false">BJ13+BJ46</f>
        <v>0</v>
      </c>
      <c r="BK85" s="5" t="s">
        <v>25</v>
      </c>
      <c r="BL85" s="6" t="n">
        <f aca="false">BL13+BL46</f>
        <v>163</v>
      </c>
      <c r="BM85" s="6" t="n">
        <f aca="false">BM13+BM46</f>
        <v>115</v>
      </c>
      <c r="BN85" s="6" t="n">
        <f aca="false">BN13+BN46</f>
        <v>77</v>
      </c>
      <c r="BO85" s="6" t="n">
        <f aca="false">BO13+BO46</f>
        <v>118</v>
      </c>
      <c r="BP85" s="6" t="n">
        <f aca="false">BP13+BP46</f>
        <v>95</v>
      </c>
      <c r="BQ85" s="6" t="n">
        <f aca="false">BQ13+BQ46</f>
        <v>85</v>
      </c>
      <c r="BR85" s="6" t="n">
        <f aca="false">BR13+BR46</f>
        <v>68</v>
      </c>
      <c r="BS85" s="6" t="n">
        <f aca="false">BS13+BS46</f>
        <v>120</v>
      </c>
      <c r="BT85" s="6" t="n">
        <f aca="false">BT13+BT46</f>
        <v>115</v>
      </c>
      <c r="BU85" s="6" t="n">
        <f aca="false">BU13+BU46</f>
        <v>162</v>
      </c>
      <c r="BV85" s="6" t="n">
        <f aca="false">BV13+BV46</f>
        <v>135</v>
      </c>
      <c r="BW85" s="6" t="n">
        <f aca="false">BW13+BW46</f>
        <v>116</v>
      </c>
      <c r="BX85" s="6" t="n">
        <f aca="false">BX13+BX46</f>
        <v>113</v>
      </c>
      <c r="BY85" s="6" t="n">
        <f aca="false">BY13+BY46</f>
        <v>113</v>
      </c>
      <c r="BZ85" s="6" t="n">
        <f aca="false">BZ13+BZ46</f>
        <v>136</v>
      </c>
      <c r="CA85" s="6" t="n">
        <f aca="false">CA13+CA46</f>
        <v>121</v>
      </c>
      <c r="CB85" s="6" t="n">
        <f aca="false">CB13+CB46</f>
        <v>178</v>
      </c>
      <c r="CC85" s="6" t="n">
        <f aca="false">CC13+CC46</f>
        <v>141</v>
      </c>
      <c r="CD85" s="6" t="n">
        <f aca="false">CD13+CD46</f>
        <v>130</v>
      </c>
      <c r="CE85" s="6" t="n">
        <f aca="false">CE13+CE46</f>
        <v>92</v>
      </c>
      <c r="CF85" s="6" t="n">
        <f aca="false">CF13+CF46</f>
        <v>90</v>
      </c>
      <c r="CG85" s="6" t="n">
        <f aca="false">CG13+CG46</f>
        <v>83</v>
      </c>
      <c r="CH85" s="6" t="n">
        <f aca="false">CH13+CH46</f>
        <v>55</v>
      </c>
      <c r="CI85" s="6" t="n">
        <f aca="false">CI13+CI46</f>
        <v>51</v>
      </c>
      <c r="CJ85" s="6" t="n">
        <f aca="false">CJ13+CJ46</f>
        <v>36</v>
      </c>
      <c r="CK85" s="6" t="n">
        <f aca="false">CK13+CK46</f>
        <v>38</v>
      </c>
      <c r="CL85" s="6" t="n">
        <f aca="false">CL13+CL46</f>
        <v>49</v>
      </c>
      <c r="CM85" s="6" t="n">
        <f aca="false">CM13+CM46</f>
        <v>36</v>
      </c>
      <c r="CN85" s="6" t="n">
        <f aca="false">CN13+CN46</f>
        <v>55</v>
      </c>
      <c r="CO85" s="6" t="n">
        <f aca="false">CO13+CO46</f>
        <v>0</v>
      </c>
      <c r="CP85" s="5" t="s">
        <v>25</v>
      </c>
      <c r="CQ85" s="1"/>
      <c r="CR85" s="6" t="n">
        <f aca="false">CR13+CR46</f>
        <v>0</v>
      </c>
      <c r="CS85" s="6" t="n">
        <f aca="false">CS13+CS46</f>
        <v>18</v>
      </c>
      <c r="CT85" s="6" t="n">
        <f aca="false">CT13+CT46</f>
        <v>11</v>
      </c>
      <c r="CU85" s="6" t="n">
        <f aca="false">CU13+CU46</f>
        <v>11</v>
      </c>
      <c r="CV85" s="6" t="n">
        <f aca="false">CV13+CV46</f>
        <v>14</v>
      </c>
      <c r="CW85" s="6" t="n">
        <f aca="false">CW13+CW46</f>
        <v>16</v>
      </c>
      <c r="CX85" s="6" t="n">
        <f aca="false">CX13+CX46</f>
        <v>19</v>
      </c>
      <c r="CY85" s="6" t="n">
        <f aca="false">CY13+CY46</f>
        <v>11</v>
      </c>
      <c r="CZ85" s="6" t="n">
        <f aca="false">CZ13+CZ46</f>
        <v>24</v>
      </c>
      <c r="DA85" s="6" t="n">
        <f aca="false">DA13+DA46</f>
        <v>6</v>
      </c>
      <c r="DB85" s="6" t="n">
        <f aca="false">DB13+DB46</f>
        <v>12</v>
      </c>
      <c r="DC85" s="6" t="n">
        <f aca="false">DC13+DC46</f>
        <v>18</v>
      </c>
      <c r="DD85" s="6" t="n">
        <f aca="false">DD13+DD46</f>
        <v>20</v>
      </c>
      <c r="DE85" s="6" t="n">
        <f aca="false">DE13+DE46</f>
        <v>13</v>
      </c>
      <c r="DF85" s="6" t="n">
        <f aca="false">DF13+DF46</f>
        <v>22</v>
      </c>
      <c r="DG85" s="6" t="n">
        <f aca="false">DG13+DG46</f>
        <v>21</v>
      </c>
      <c r="DH85" s="6" t="n">
        <f aca="false">DH13+DH46</f>
        <v>49</v>
      </c>
      <c r="DI85" s="6" t="n">
        <f aca="false">DI13+DI46</f>
        <v>0</v>
      </c>
      <c r="DJ85" s="5" t="s">
        <v>25</v>
      </c>
      <c r="DK85" s="6" t="n">
        <f aca="false">DK13+DK46</f>
        <v>6</v>
      </c>
      <c r="DL85" s="6" t="n">
        <f aca="false">DL13+DL46</f>
        <v>17</v>
      </c>
      <c r="DM85" s="6" t="n">
        <f aca="false">DM13+DM46</f>
        <v>12</v>
      </c>
      <c r="DN85" s="6" t="n">
        <f aca="false">DN13+DN46</f>
        <v>12</v>
      </c>
      <c r="DO85" s="6" t="n">
        <f aca="false">DO13+DO46</f>
        <v>0</v>
      </c>
      <c r="DP85" s="6" t="n">
        <f aca="false">DP13+DP46</f>
        <v>21</v>
      </c>
      <c r="DQ85" s="6" t="n">
        <f aca="false">DQ13+DQ46</f>
        <v>5</v>
      </c>
      <c r="DR85" s="6" t="n">
        <f aca="false">DR13+DR46</f>
        <v>17</v>
      </c>
      <c r="DS85" s="6" t="n">
        <f aca="false">DS13+DS46</f>
        <v>4</v>
      </c>
      <c r="DT85" s="6" t="n">
        <f aca="false">DT13+DT46</f>
        <v>21</v>
      </c>
      <c r="DU85" s="6" t="n">
        <f aca="false">DU13+DU46</f>
        <v>14</v>
      </c>
      <c r="DV85" s="6" t="n">
        <f aca="false">DV13+DV46</f>
        <v>9</v>
      </c>
      <c r="DW85" s="6" t="n">
        <f aca="false">DW13+DW46</f>
        <v>4</v>
      </c>
      <c r="DX85" s="6" t="n">
        <f aca="false">DX13+DX46</f>
        <v>6</v>
      </c>
      <c r="DY85" s="6" t="n">
        <f aca="false">DY13+DY46</f>
        <v>6</v>
      </c>
      <c r="DZ85" s="6" t="n">
        <f aca="false">DZ13+DZ46</f>
        <v>12</v>
      </c>
      <c r="EA85" s="6" t="n">
        <f aca="false">EA13+EA46</f>
        <v>0</v>
      </c>
      <c r="EB85" s="5" t="s">
        <v>25</v>
      </c>
      <c r="EC85" s="6" t="n">
        <f aca="false">EC13+EC46</f>
        <v>28</v>
      </c>
      <c r="ED85" s="6" t="n">
        <f aca="false">ED13+ED46</f>
        <v>54</v>
      </c>
      <c r="EE85" s="6" t="n">
        <f aca="false">EE13+EE46</f>
        <v>24</v>
      </c>
      <c r="EF85" s="6" t="n">
        <f aca="false">EF13+EF46</f>
        <v>31</v>
      </c>
      <c r="EG85" s="6" t="n">
        <f aca="false">EG13+EG46</f>
        <v>19</v>
      </c>
      <c r="EH85" s="6" t="n">
        <f aca="false">EH13+EH46</f>
        <v>31</v>
      </c>
      <c r="EI85" s="6" t="n">
        <f aca="false">EI13+EI46</f>
        <v>7</v>
      </c>
      <c r="EJ85" s="6" t="n">
        <f aca="false">EJ13+EJ46</f>
        <v>2</v>
      </c>
      <c r="EK85" s="6" t="n">
        <f aca="false">EK13+EK46</f>
        <v>5</v>
      </c>
      <c r="EL85" s="6" t="n">
        <f aca="false">EL13+EL46</f>
        <v>12</v>
      </c>
      <c r="EM85" s="6" t="n">
        <f aca="false">EM13+EM46</f>
        <v>4</v>
      </c>
      <c r="EN85" s="6" t="n">
        <f aca="false">EN13+EN46</f>
        <v>5</v>
      </c>
      <c r="EO85" s="6" t="n">
        <f aca="false">EO13+EO46</f>
        <v>11</v>
      </c>
      <c r="EP85" s="6" t="n">
        <f aca="false">EP13+EP46</f>
        <v>8</v>
      </c>
      <c r="EQ85" s="6" t="n">
        <f aca="false">EQ13+EQ46</f>
        <v>0</v>
      </c>
      <c r="ER85" s="5" t="s">
        <v>25</v>
      </c>
      <c r="ES85" s="6" t="n">
        <f aca="false">ES13+ES46</f>
        <v>21</v>
      </c>
      <c r="ET85" s="6" t="n">
        <f aca="false">ET13+ET46</f>
        <v>4</v>
      </c>
      <c r="EU85" s="6" t="n">
        <f aca="false">EU13+EU46</f>
        <v>3</v>
      </c>
      <c r="EV85" s="6" t="n">
        <f aca="false">EV13+EV46</f>
        <v>9</v>
      </c>
      <c r="EW85" s="6" t="n">
        <f aca="false">EW13+EW46</f>
        <v>3</v>
      </c>
      <c r="EX85" s="6" t="n">
        <f aca="false">EX13+EX46</f>
        <v>14</v>
      </c>
      <c r="EY85" s="6" t="n">
        <f aca="false">EY13+EY46</f>
        <v>28</v>
      </c>
      <c r="EZ85" s="6" t="n">
        <f aca="false">EZ13+EZ46</f>
        <v>8</v>
      </c>
      <c r="FA85" s="6" t="n">
        <f aca="false">FA13+FA46</f>
        <v>11</v>
      </c>
      <c r="FB85" s="6" t="n">
        <f aca="false">FB13+FB46</f>
        <v>13</v>
      </c>
      <c r="FC85" s="6" t="n">
        <f aca="false">FC13+FC46</f>
        <v>115</v>
      </c>
      <c r="FD85" s="6" t="n">
        <f aca="false">FD13+FD46</f>
        <v>72</v>
      </c>
      <c r="FE85" s="6" t="n">
        <f aca="false">FE13+FE46</f>
        <v>62</v>
      </c>
      <c r="FF85" s="6" t="n">
        <f aca="false">FF13+FF46</f>
        <v>307</v>
      </c>
      <c r="FG85" s="6" t="n">
        <f aca="false">FG13+FG46</f>
        <v>451</v>
      </c>
      <c r="FH85" s="6" t="n">
        <f aca="false">FH13+FH46</f>
        <v>186</v>
      </c>
      <c r="FI85" s="6" t="n">
        <f aca="false">FI13+FI46</f>
        <v>380</v>
      </c>
      <c r="FJ85" s="6" t="n">
        <f aca="false">FJ13+FJ46</f>
        <v>260</v>
      </c>
      <c r="FK85" s="6" t="n">
        <f aca="false">FK13+FK46</f>
        <v>1523</v>
      </c>
      <c r="FL85" s="6" t="n">
        <f aca="false">FL13+FL46</f>
        <v>728</v>
      </c>
      <c r="FM85" s="6" t="n">
        <f aca="false">FM13+FM46</f>
        <v>199</v>
      </c>
      <c r="FN85" s="6" t="n">
        <f aca="false">FN13+FN46</f>
        <v>90</v>
      </c>
      <c r="FO85" s="6" t="n">
        <f aca="false">FO13+FO46</f>
        <v>163</v>
      </c>
      <c r="FP85" s="6" t="n">
        <f aca="false">FP13+FP46</f>
        <v>64</v>
      </c>
      <c r="FQ85" s="6" t="n">
        <f aca="false">FQ13+FQ46</f>
        <v>183</v>
      </c>
      <c r="FR85" s="6" t="n">
        <f aca="false">FR13+FR46</f>
        <v>65</v>
      </c>
      <c r="FS85" s="6" t="n">
        <f aca="false">FS13+FS46</f>
        <v>377</v>
      </c>
      <c r="FT85" s="6" t="n">
        <f aca="false">FT13+FT46</f>
        <v>373</v>
      </c>
      <c r="FU85" s="6" t="n">
        <f aca="false">FU13+FU46</f>
        <v>841</v>
      </c>
      <c r="FV85" s="6" t="n">
        <f aca="false">FV13+FV46</f>
        <v>0</v>
      </c>
      <c r="FW85" s="5" t="s">
        <v>25</v>
      </c>
      <c r="FX85" s="6" t="n">
        <f aca="false">B85+AG85+BL85+ES85</f>
        <v>948</v>
      </c>
      <c r="FY85" s="6" t="n">
        <f aca="false">C85+AH85+BM85+ET85</f>
        <v>659</v>
      </c>
      <c r="FZ85" s="6" t="n">
        <f aca="false">D85+AI85+BN85+EU85</f>
        <v>487</v>
      </c>
      <c r="GA85" s="6" t="n">
        <f aca="false">E85+AJ85+BO85+EV85</f>
        <v>549</v>
      </c>
      <c r="GB85" s="6" t="n">
        <f aca="false">F85+AK85+BP85+EW85</f>
        <v>532</v>
      </c>
      <c r="GC85" s="6" t="n">
        <f aca="false">G85+AL85+BQ85+EX85</f>
        <v>648</v>
      </c>
      <c r="GD85" s="6" t="n">
        <f aca="false">H85+AM85+BR85+EY85</f>
        <v>737</v>
      </c>
      <c r="GE85" s="6" t="n">
        <f aca="false">I85+AN85+BS85+EZ85</f>
        <v>834</v>
      </c>
      <c r="GF85" s="6" t="n">
        <f aca="false">J85+AO85+BT85+FA85</f>
        <v>586</v>
      </c>
      <c r="GG85" s="6" t="n">
        <f aca="false">K85+AP85+BU85+FB85</f>
        <v>754</v>
      </c>
      <c r="GH85" s="6" t="n">
        <f aca="false">L85+AQ85+BV85+FC85</f>
        <v>755</v>
      </c>
      <c r="GI85" s="6" t="n">
        <f aca="false">M85+AR85+BW85+FD85</f>
        <v>886</v>
      </c>
      <c r="GJ85" s="6" t="n">
        <f aca="false">N85+AS85+BX85+FE85</f>
        <v>748</v>
      </c>
      <c r="GK85" s="6" t="n">
        <f aca="false">O85+AT85+BY85+FF85</f>
        <v>872</v>
      </c>
      <c r="GL85" s="6" t="n">
        <f aca="false">FG85+DL85+CT85+BZ85+AU85+P85</f>
        <v>1148</v>
      </c>
      <c r="GM85" s="6" t="n">
        <f aca="false">FH85+DM85+CU85+CA85+AV85+Q85+EC85</f>
        <v>1011</v>
      </c>
      <c r="GN85" s="6" t="n">
        <f aca="false">FI85+DN85+CV85+CB85+AW85+R85+ED85</f>
        <v>1157</v>
      </c>
      <c r="GO85" s="6" t="n">
        <f aca="false">FJ85+DO85+CW85+CC85+AX85+S85+EE85</f>
        <v>1032</v>
      </c>
      <c r="GP85" s="6" t="n">
        <f aca="false">FK85+DP85+CX85+CD85+AY85+T85+EF85</f>
        <v>2149</v>
      </c>
      <c r="GQ85" s="6" t="n">
        <f aca="false">FL85+DQ85+CY85+CE85+AZ85+U85+EG85</f>
        <v>1217</v>
      </c>
      <c r="GR85" s="10" t="n">
        <f aca="false">FM85+DR85+CZ85+CF85+BA85+V85+EH85</f>
        <v>752</v>
      </c>
      <c r="GS85" s="10" t="n">
        <f aca="false">FN85+DS85+DA85+CG85+BB85+W85+EI85</f>
        <v>381</v>
      </c>
      <c r="GT85" s="10" t="n">
        <f aca="false">FO85+DT85+DB85+CH85+BC85+X85+EJ85</f>
        <v>464</v>
      </c>
      <c r="GU85" s="10" t="n">
        <f aca="false">FP85+DU85+DC85+CI85+BD85+Y85+EK85</f>
        <v>344</v>
      </c>
      <c r="GV85" s="6" t="n">
        <f aca="false">Z85+BE85+CJ85+DD85+DV85+EL85+FQ85</f>
        <v>449</v>
      </c>
      <c r="GW85" s="6" t="n">
        <f aca="false">AA85+BF85+CK85+DE85+DW85+EM85+FR85</f>
        <v>325</v>
      </c>
      <c r="GX85" s="6" t="n">
        <f aca="false">AB85+BG85+CL85+DF85+DX85+EN85+FS85</f>
        <v>717</v>
      </c>
      <c r="GY85" s="6" t="n">
        <f aca="false">AC85+BH85+CM85+DG85+DY85+EO85+FT85</f>
        <v>717</v>
      </c>
      <c r="GZ85" s="6" t="n">
        <f aca="false">AD85+BI85+CN85+DH85+DZ85+EP85+FU85</f>
        <v>1175</v>
      </c>
      <c r="HA85" s="6" t="n">
        <f aca="false">AE85+BJ85+CO85+DI85+EA85+EQ85+FV85</f>
        <v>0</v>
      </c>
      <c r="HB85" s="9" t="n">
        <f aca="false">(GZ85-GZ84)/(GZ84+0.01)*100</f>
        <v>-1.34339762050696</v>
      </c>
      <c r="HC85" s="9" t="n">
        <f aca="false">(GZ85-GY85)/(GY85+0.01)*100</f>
        <v>63.8763755038284</v>
      </c>
      <c r="HD85" s="5" t="s">
        <v>25</v>
      </c>
      <c r="HE85" s="6" t="n">
        <f aca="false">HE13+HE46</f>
        <v>8</v>
      </c>
      <c r="HF85" s="6" t="n">
        <f aca="false">HF13+HF46</f>
        <v>4</v>
      </c>
      <c r="HG85" s="6" t="n">
        <f aca="false">HG13+HG46</f>
        <v>5</v>
      </c>
      <c r="HH85" s="6" t="n">
        <f aca="false">HH13+HH46</f>
        <v>100</v>
      </c>
      <c r="HI85" s="6" t="n">
        <f aca="false">HI13+HI46</f>
        <v>47</v>
      </c>
      <c r="HJ85" s="6" t="n">
        <f aca="false">HJ13+HJ46</f>
        <v>27</v>
      </c>
      <c r="HK85" s="6" t="n">
        <f aca="false">HK13+HK46</f>
        <v>18</v>
      </c>
      <c r="HL85" s="6" t="n">
        <f aca="false">HL13+HL46</f>
        <v>61</v>
      </c>
      <c r="HM85" s="6" t="n">
        <f aca="false">HM13+HM46</f>
        <v>30</v>
      </c>
      <c r="HN85" s="6" t="n">
        <f aca="false">HN13+HN46</f>
        <v>191</v>
      </c>
      <c r="HO85" s="6" t="n">
        <f aca="false">HO13+HO46</f>
        <v>11</v>
      </c>
      <c r="HP85" s="6" t="n">
        <f aca="false">HP13+HP46</f>
        <v>42</v>
      </c>
      <c r="HQ85" s="6" t="n">
        <f aca="false">HQ13+HQ46</f>
        <v>27</v>
      </c>
      <c r="HR85" s="6" t="n">
        <f aca="false">HR13+HR46</f>
        <v>32</v>
      </c>
      <c r="HS85" s="6" t="n">
        <f aca="false">HS13+HS46</f>
        <v>6</v>
      </c>
      <c r="HT85" s="6" t="n">
        <f aca="false">HT13+HT46</f>
        <v>113</v>
      </c>
      <c r="HU85" s="6" t="n">
        <f aca="false">HU13+HU46</f>
        <v>2</v>
      </c>
      <c r="HV85" s="6" t="n">
        <f aca="false">HV13+HV46</f>
        <v>16</v>
      </c>
      <c r="HW85" s="6" t="n">
        <f aca="false">HW13+HW46</f>
        <v>1</v>
      </c>
      <c r="HX85" s="6" t="n">
        <f aca="false">HX13+HX46</f>
        <v>5</v>
      </c>
      <c r="HY85" s="6" t="n">
        <f aca="false">HY13+HY46</f>
        <v>23</v>
      </c>
      <c r="HZ85" s="6" t="n">
        <f aca="false">HZ13+HZ46</f>
        <v>85</v>
      </c>
      <c r="IA85" s="6" t="n">
        <f aca="false">IA13+IA46</f>
        <v>0</v>
      </c>
      <c r="IB85" s="5" t="s">
        <v>25</v>
      </c>
      <c r="IC85" s="6" t="n">
        <f aca="false">IC13+IC46</f>
        <v>8</v>
      </c>
      <c r="ID85" s="6" t="n">
        <f aca="false">ID13+ID46</f>
        <v>7</v>
      </c>
      <c r="IE85" s="6" t="n">
        <f aca="false">IE13+IE46</f>
        <v>8</v>
      </c>
      <c r="IF85" s="6" t="n">
        <f aca="false">IF13+IF46</f>
        <v>15</v>
      </c>
      <c r="IG85" s="6" t="n">
        <f aca="false">IG13+IG46</f>
        <v>25</v>
      </c>
      <c r="IH85" s="6" t="n">
        <f aca="false">IH13+IH46</f>
        <v>35</v>
      </c>
      <c r="II85" s="6" t="n">
        <f aca="false">II13+II46</f>
        <v>289</v>
      </c>
      <c r="IJ85" s="6" t="n">
        <f aca="false">IJ13+IJ46</f>
        <v>390</v>
      </c>
      <c r="IK85" s="6" t="n">
        <f aca="false">IK13+IK46</f>
        <v>156</v>
      </c>
      <c r="IL85" s="6" t="n">
        <f aca="false">IL13+IL46</f>
        <v>189</v>
      </c>
      <c r="IM85" s="6" t="n">
        <f aca="false">IM13+IM46</f>
        <v>249</v>
      </c>
      <c r="IN85" s="6" t="n">
        <f aca="false">IN13+IN46</f>
        <v>1481</v>
      </c>
      <c r="IO85" s="6" t="n">
        <f aca="false">IO13+IO46</f>
        <v>701</v>
      </c>
      <c r="IP85" s="6" t="n">
        <f aca="false">IP13+IP46</f>
        <v>167</v>
      </c>
      <c r="IQ85" s="6" t="n">
        <f aca="false">IQ13+IQ46</f>
        <v>84</v>
      </c>
      <c r="IR85" s="6" t="n">
        <f aca="false">IR13+IR46</f>
        <v>50</v>
      </c>
      <c r="IS85" s="6" t="n">
        <f aca="false">IS13+IS46</f>
        <v>62</v>
      </c>
      <c r="IT85" s="6" t="n">
        <f aca="false">IT13+IT46</f>
        <v>167</v>
      </c>
      <c r="IU85" s="6" t="n">
        <f aca="false">IU13+IU46</f>
        <v>64</v>
      </c>
      <c r="IV85" s="6" t="n">
        <f aca="false">IV13+IV46</f>
        <v>372</v>
      </c>
      <c r="IW85" s="6" t="n">
        <f aca="false">IW13+IW46</f>
        <v>350</v>
      </c>
      <c r="IX85" s="6" t="n">
        <f aca="false">IX13+IX46</f>
        <v>756</v>
      </c>
      <c r="IY85" s="6" t="n">
        <f aca="false">IY13+IY46</f>
        <v>0</v>
      </c>
      <c r="IZ85" s="5" t="s">
        <v>25</v>
      </c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</row>
    <row r="86" customFormat="false" ht="12.8" hidden="false" customHeight="false" outlineLevel="0" collapsed="false">
      <c r="A86" s="3" t="s">
        <v>26</v>
      </c>
      <c r="B86" s="6" t="n">
        <f aca="false">B14+B47</f>
        <v>461</v>
      </c>
      <c r="C86" s="6" t="n">
        <f aca="false">C14+C47</f>
        <v>455</v>
      </c>
      <c r="D86" s="6" t="n">
        <f aca="false">D14+D47</f>
        <v>301</v>
      </c>
      <c r="E86" s="6" t="n">
        <f aca="false">E14+E47</f>
        <v>214</v>
      </c>
      <c r="F86" s="6" t="n">
        <f aca="false">F14+F47</f>
        <v>244</v>
      </c>
      <c r="G86" s="6" t="n">
        <f aca="false">G14+G47</f>
        <v>272</v>
      </c>
      <c r="H86" s="6" t="n">
        <f aca="false">H14+H47</f>
        <v>348</v>
      </c>
      <c r="I86" s="6" t="n">
        <f aca="false">I14+I47</f>
        <v>367</v>
      </c>
      <c r="J86" s="6" t="n">
        <f aca="false">J14+J47</f>
        <v>271</v>
      </c>
      <c r="K86" s="6" t="n">
        <f aca="false">K14+K47</f>
        <v>277</v>
      </c>
      <c r="L86" s="6" t="n">
        <f aca="false">L14+L47</f>
        <v>188</v>
      </c>
      <c r="M86" s="6" t="n">
        <f aca="false">M14+M47</f>
        <v>188</v>
      </c>
      <c r="N86" s="6" t="n">
        <f aca="false">N14+N47</f>
        <v>214</v>
      </c>
      <c r="O86" s="6" t="n">
        <f aca="false">O14+O47</f>
        <v>160</v>
      </c>
      <c r="P86" s="6" t="n">
        <f aca="false">P14+P47</f>
        <v>178</v>
      </c>
      <c r="Q86" s="6" t="n">
        <f aca="false">Q14+Q47</f>
        <v>222</v>
      </c>
      <c r="R86" s="6" t="n">
        <f aca="false">R14+R47</f>
        <v>149</v>
      </c>
      <c r="S86" s="6" t="n">
        <f aca="false">S14+S47</f>
        <v>336</v>
      </c>
      <c r="T86" s="6" t="n">
        <f aca="false">T14+T47</f>
        <v>156</v>
      </c>
      <c r="U86" s="6" t="n">
        <f aca="false">U14+U47</f>
        <v>85</v>
      </c>
      <c r="V86" s="6" t="n">
        <f aca="false">V14+V47</f>
        <v>79</v>
      </c>
      <c r="W86" s="6" t="n">
        <f aca="false">W14+W47</f>
        <v>31</v>
      </c>
      <c r="X86" s="6" t="n">
        <f aca="false">X14+X47</f>
        <v>44</v>
      </c>
      <c r="Y86" s="6" t="n">
        <f aca="false">Y14+Y47</f>
        <v>68</v>
      </c>
      <c r="Z86" s="6" t="n">
        <f aca="false">Z14+Z47</f>
        <v>56</v>
      </c>
      <c r="AA86" s="6" t="n">
        <f aca="false">AA14+AA47</f>
        <v>60</v>
      </c>
      <c r="AB86" s="6" t="n">
        <f aca="false">AB14+AB47</f>
        <v>41</v>
      </c>
      <c r="AC86" s="6" t="n">
        <f aca="false">AC14+AC47</f>
        <v>142</v>
      </c>
      <c r="AD86" s="6" t="n">
        <f aca="false">AD14+AD47</f>
        <v>244</v>
      </c>
      <c r="AE86" s="6" t="n">
        <f aca="false">AE14+AE47</f>
        <v>0</v>
      </c>
      <c r="AF86" s="5" t="s">
        <v>26</v>
      </c>
      <c r="AG86" s="6" t="n">
        <f aca="false">AG14+AG47</f>
        <v>150</v>
      </c>
      <c r="AH86" s="6" t="n">
        <f aca="false">AH14+AH47</f>
        <v>156</v>
      </c>
      <c r="AI86" s="6" t="n">
        <f aca="false">AI14+AI47</f>
        <v>169</v>
      </c>
      <c r="AJ86" s="6" t="n">
        <f aca="false">AJ14+AJ47</f>
        <v>154</v>
      </c>
      <c r="AK86" s="6" t="n">
        <f aca="false">AK14+AK47</f>
        <v>203</v>
      </c>
      <c r="AL86" s="6" t="n">
        <f aca="false">AL14+AL47</f>
        <v>236</v>
      </c>
      <c r="AM86" s="6" t="n">
        <f aca="false">AM14+AM47</f>
        <v>238</v>
      </c>
      <c r="AN86" s="6" t="n">
        <f aca="false">AN14+AN47</f>
        <v>276</v>
      </c>
      <c r="AO86" s="6" t="n">
        <f aca="false">AO14+AO47</f>
        <v>312</v>
      </c>
      <c r="AP86" s="6" t="n">
        <f aca="false">AP14+AP47</f>
        <v>278</v>
      </c>
      <c r="AQ86" s="6" t="n">
        <f aca="false">AQ14+AQ47</f>
        <v>246</v>
      </c>
      <c r="AR86" s="6" t="n">
        <f aca="false">AR14+AR47</f>
        <v>322</v>
      </c>
      <c r="AS86" s="6" t="n">
        <f aca="false">AS14+AS47</f>
        <v>348</v>
      </c>
      <c r="AT86" s="6" t="n">
        <f aca="false">AT14+AT47</f>
        <v>318</v>
      </c>
      <c r="AU86" s="6" t="n">
        <f aca="false">AU14+AU47</f>
        <v>407</v>
      </c>
      <c r="AV86" s="6" t="n">
        <f aca="false">AV14+AV47</f>
        <v>685</v>
      </c>
      <c r="AW86" s="6" t="n">
        <f aca="false">AW14+AW47</f>
        <v>363</v>
      </c>
      <c r="AX86" s="6" t="n">
        <f aca="false">AX14+AX47</f>
        <v>297</v>
      </c>
      <c r="AY86" s="6" t="n">
        <f aca="false">AY14+AY47</f>
        <v>426</v>
      </c>
      <c r="AZ86" s="6" t="n">
        <f aca="false">AZ14+AZ47</f>
        <v>299</v>
      </c>
      <c r="BA86" s="6" t="n">
        <f aca="false">BA14+BA47</f>
        <v>231</v>
      </c>
      <c r="BB86" s="6" t="n">
        <f aca="false">BB14+BB47</f>
        <v>100</v>
      </c>
      <c r="BC86" s="6" t="n">
        <f aca="false">BC14+BC47</f>
        <v>176</v>
      </c>
      <c r="BD86" s="6" t="n">
        <f aca="false">BD14+BD47</f>
        <v>260</v>
      </c>
      <c r="BE86" s="6" t="n">
        <f aca="false">BE14+BE47</f>
        <v>128</v>
      </c>
      <c r="BF86" s="6" t="n">
        <f aca="false">BF14+BF47</f>
        <v>164</v>
      </c>
      <c r="BG86" s="6" t="n">
        <f aca="false">BG14+BG47</f>
        <v>197</v>
      </c>
      <c r="BH86" s="6" t="n">
        <f aca="false">BH14+BH47</f>
        <v>133</v>
      </c>
      <c r="BI86" s="6" t="n">
        <f aca="false">BI14+BI47</f>
        <v>264</v>
      </c>
      <c r="BJ86" s="6" t="n">
        <f aca="false">BJ14+BJ47</f>
        <v>0</v>
      </c>
      <c r="BK86" s="5" t="s">
        <v>26</v>
      </c>
      <c r="BL86" s="6" t="n">
        <f aca="false">BL14+BL47</f>
        <v>109</v>
      </c>
      <c r="BM86" s="6" t="n">
        <f aca="false">BM14+BM47</f>
        <v>198</v>
      </c>
      <c r="BN86" s="6" t="n">
        <f aca="false">BN14+BN47</f>
        <v>118</v>
      </c>
      <c r="BO86" s="6" t="n">
        <f aca="false">BO14+BO47</f>
        <v>55</v>
      </c>
      <c r="BP86" s="6" t="n">
        <f aca="false">BP14+BP47</f>
        <v>84</v>
      </c>
      <c r="BQ86" s="6" t="n">
        <f aca="false">BQ14+BQ47</f>
        <v>89</v>
      </c>
      <c r="BR86" s="6" t="n">
        <f aca="false">BR14+BR47</f>
        <v>115</v>
      </c>
      <c r="BS86" s="6" t="n">
        <f aca="false">BS14+BS47</f>
        <v>135</v>
      </c>
      <c r="BT86" s="6" t="n">
        <f aca="false">BT14+BT47</f>
        <v>101</v>
      </c>
      <c r="BU86" s="6" t="n">
        <f aca="false">BU14+BU47</f>
        <v>123</v>
      </c>
      <c r="BV86" s="6" t="n">
        <f aca="false">BV14+BV47</f>
        <v>112</v>
      </c>
      <c r="BW86" s="6" t="n">
        <f aca="false">BW14+BW47</f>
        <v>131</v>
      </c>
      <c r="BX86" s="6" t="n">
        <f aca="false">BX14+BX47</f>
        <v>118</v>
      </c>
      <c r="BY86" s="6" t="n">
        <f aca="false">BY14+BY47</f>
        <v>143</v>
      </c>
      <c r="BZ86" s="6" t="n">
        <f aca="false">BZ14+BZ47</f>
        <v>122</v>
      </c>
      <c r="CA86" s="6" t="n">
        <f aca="false">CA14+CA47</f>
        <v>132</v>
      </c>
      <c r="CB86" s="6" t="n">
        <f aca="false">CB14+CB47</f>
        <v>149</v>
      </c>
      <c r="CC86" s="6" t="n">
        <f aca="false">CC14+CC47</f>
        <v>105</v>
      </c>
      <c r="CD86" s="6" t="n">
        <f aca="false">CD14+CD47</f>
        <v>142</v>
      </c>
      <c r="CE86" s="6" t="n">
        <f aca="false">CE14+CE47</f>
        <v>105</v>
      </c>
      <c r="CF86" s="6" t="n">
        <f aca="false">CF14+CF47</f>
        <v>137</v>
      </c>
      <c r="CG86" s="6" t="n">
        <f aca="false">CG14+CG47</f>
        <v>40</v>
      </c>
      <c r="CH86" s="6" t="n">
        <f aca="false">CH14+CH47</f>
        <v>76</v>
      </c>
      <c r="CI86" s="6" t="n">
        <f aca="false">CI14+CI47</f>
        <v>42</v>
      </c>
      <c r="CJ86" s="6" t="n">
        <f aca="false">CJ14+CJ47</f>
        <v>87</v>
      </c>
      <c r="CK86" s="6" t="n">
        <f aca="false">CK14+CK47</f>
        <v>42</v>
      </c>
      <c r="CL86" s="6" t="n">
        <f aca="false">CL14+CL47</f>
        <v>52</v>
      </c>
      <c r="CM86" s="6" t="n">
        <f aca="false">CM14+CM47</f>
        <v>56</v>
      </c>
      <c r="CN86" s="6" t="n">
        <f aca="false">CN14+CN47</f>
        <v>41</v>
      </c>
      <c r="CO86" s="6" t="n">
        <f aca="false">CO14+CO47</f>
        <v>0</v>
      </c>
      <c r="CP86" s="5" t="s">
        <v>26</v>
      </c>
      <c r="CQ86" s="1"/>
      <c r="CR86" s="6" t="n">
        <f aca="false">CR14+CR47</f>
        <v>0</v>
      </c>
      <c r="CS86" s="6" t="n">
        <f aca="false">CS14+CS47</f>
        <v>12</v>
      </c>
      <c r="CT86" s="6" t="n">
        <f aca="false">CT14+CT47</f>
        <v>24</v>
      </c>
      <c r="CU86" s="6" t="n">
        <f aca="false">CU14+CU47</f>
        <v>29</v>
      </c>
      <c r="CV86" s="6" t="n">
        <f aca="false">CV14+CV47</f>
        <v>29</v>
      </c>
      <c r="CW86" s="6" t="n">
        <f aca="false">CW14+CW47</f>
        <v>19</v>
      </c>
      <c r="CX86" s="6" t="n">
        <f aca="false">CX14+CX47</f>
        <v>12</v>
      </c>
      <c r="CY86" s="6" t="n">
        <f aca="false">CY14+CY47</f>
        <v>22</v>
      </c>
      <c r="CZ86" s="6" t="n">
        <f aca="false">CZ14+CZ47</f>
        <v>17</v>
      </c>
      <c r="DA86" s="6" t="n">
        <f aca="false">DA14+DA47</f>
        <v>7</v>
      </c>
      <c r="DB86" s="6" t="n">
        <f aca="false">DB14+DB47</f>
        <v>15</v>
      </c>
      <c r="DC86" s="6" t="n">
        <f aca="false">DC14+DC47</f>
        <v>5</v>
      </c>
      <c r="DD86" s="6" t="n">
        <f aca="false">DD14+DD47</f>
        <v>27</v>
      </c>
      <c r="DE86" s="6" t="n">
        <f aca="false">DE14+DE47</f>
        <v>9</v>
      </c>
      <c r="DF86" s="6" t="n">
        <f aca="false">DF14+DF47</f>
        <v>12</v>
      </c>
      <c r="DG86" s="6" t="n">
        <f aca="false">DG14+DG47</f>
        <v>30</v>
      </c>
      <c r="DH86" s="6" t="n">
        <f aca="false">DH14+DH47</f>
        <v>25</v>
      </c>
      <c r="DI86" s="6" t="n">
        <f aca="false">DI14+DI47</f>
        <v>0</v>
      </c>
      <c r="DJ86" s="5" t="s">
        <v>26</v>
      </c>
      <c r="DK86" s="6" t="n">
        <f aca="false">DK14+DK47</f>
        <v>8</v>
      </c>
      <c r="DL86" s="6" t="n">
        <f aca="false">DL14+DL47</f>
        <v>20</v>
      </c>
      <c r="DM86" s="6" t="n">
        <f aca="false">DM14+DM47</f>
        <v>6</v>
      </c>
      <c r="DN86" s="6" t="n">
        <f aca="false">DN14+DN47</f>
        <v>17</v>
      </c>
      <c r="DO86" s="6" t="n">
        <f aca="false">DO14+DO47</f>
        <v>24</v>
      </c>
      <c r="DP86" s="6" t="n">
        <f aca="false">DP14+DP47</f>
        <v>58</v>
      </c>
      <c r="DQ86" s="6" t="n">
        <f aca="false">DQ14+DQ47</f>
        <v>23</v>
      </c>
      <c r="DR86" s="6" t="n">
        <f aca="false">DR14+DR47</f>
        <v>20</v>
      </c>
      <c r="DS86" s="6" t="n">
        <f aca="false">DS14+DS47</f>
        <v>19</v>
      </c>
      <c r="DT86" s="6" t="n">
        <f aca="false">DT14+DT47</f>
        <v>6</v>
      </c>
      <c r="DU86" s="6" t="n">
        <f aca="false">DU14+DU47</f>
        <v>8</v>
      </c>
      <c r="DV86" s="6" t="n">
        <f aca="false">DV14+DV47</f>
        <v>4</v>
      </c>
      <c r="DW86" s="6" t="n">
        <f aca="false">DW14+DW47</f>
        <v>1</v>
      </c>
      <c r="DX86" s="6" t="n">
        <f aca="false">DX14+DX47</f>
        <v>3</v>
      </c>
      <c r="DY86" s="6" t="n">
        <f aca="false">DY14+DY47</f>
        <v>6</v>
      </c>
      <c r="DZ86" s="6" t="n">
        <f aca="false">DZ14+DZ47</f>
        <v>4</v>
      </c>
      <c r="EA86" s="6" t="n">
        <f aca="false">EA14+EA47</f>
        <v>0</v>
      </c>
      <c r="EB86" s="5" t="s">
        <v>26</v>
      </c>
      <c r="EC86" s="6" t="n">
        <f aca="false">EC14+EC47</f>
        <v>33</v>
      </c>
      <c r="ED86" s="6" t="n">
        <f aca="false">ED14+ED47</f>
        <v>49</v>
      </c>
      <c r="EE86" s="6" t="n">
        <f aca="false">EE14+EE47</f>
        <v>29</v>
      </c>
      <c r="EF86" s="6" t="n">
        <f aca="false">EF14+EF47</f>
        <v>41</v>
      </c>
      <c r="EG86" s="6" t="n">
        <f aca="false">EG14+EG47</f>
        <v>17</v>
      </c>
      <c r="EH86" s="6" t="n">
        <f aca="false">EH14+EH47</f>
        <v>23</v>
      </c>
      <c r="EI86" s="6" t="n">
        <f aca="false">EI14+EI47</f>
        <v>4</v>
      </c>
      <c r="EJ86" s="6" t="n">
        <f aca="false">EJ14+EJ47</f>
        <v>9</v>
      </c>
      <c r="EK86" s="6" t="n">
        <f aca="false">EK14+EK47</f>
        <v>5</v>
      </c>
      <c r="EL86" s="6" t="n">
        <f aca="false">EL14+EL47</f>
        <v>50</v>
      </c>
      <c r="EM86" s="6" t="n">
        <f aca="false">EM14+EM47</f>
        <v>7</v>
      </c>
      <c r="EN86" s="6" t="n">
        <f aca="false">EN14+EN47</f>
        <v>6</v>
      </c>
      <c r="EO86" s="6" t="n">
        <f aca="false">EO14+EO47</f>
        <v>8</v>
      </c>
      <c r="EP86" s="6" t="n">
        <f aca="false">EP14+EP47</f>
        <v>12</v>
      </c>
      <c r="EQ86" s="6" t="n">
        <f aca="false">EQ14+EQ47</f>
        <v>0</v>
      </c>
      <c r="ER86" s="5" t="s">
        <v>26</v>
      </c>
      <c r="ES86" s="6" t="n">
        <f aca="false">ES14+ES47</f>
        <v>18</v>
      </c>
      <c r="ET86" s="6" t="n">
        <f aca="false">ET14+ET47</f>
        <v>5</v>
      </c>
      <c r="EU86" s="6" t="n">
        <f aca="false">EU14+EU47</f>
        <v>8</v>
      </c>
      <c r="EV86" s="6" t="n">
        <f aca="false">EV14+EV47</f>
        <v>0</v>
      </c>
      <c r="EW86" s="6" t="n">
        <f aca="false">EW14+EW47</f>
        <v>0</v>
      </c>
      <c r="EX86" s="6" t="n">
        <f aca="false">EX14+EX47</f>
        <v>29</v>
      </c>
      <c r="EY86" s="6" t="n">
        <f aca="false">EY14+EY47</f>
        <v>35</v>
      </c>
      <c r="EZ86" s="6" t="n">
        <f aca="false">EZ14+EZ47</f>
        <v>18</v>
      </c>
      <c r="FA86" s="6" t="n">
        <f aca="false">FA14+FA47</f>
        <v>29</v>
      </c>
      <c r="FB86" s="6" t="n">
        <f aca="false">FB14+FB47</f>
        <v>46</v>
      </c>
      <c r="FC86" s="6" t="n">
        <f aca="false">FC14+FC47</f>
        <v>49</v>
      </c>
      <c r="FD86" s="6" t="n">
        <f aca="false">FD14+FD47</f>
        <v>85</v>
      </c>
      <c r="FE86" s="6" t="n">
        <f aca="false">FE14+FE47</f>
        <v>40</v>
      </c>
      <c r="FF86" s="6" t="n">
        <f aca="false">FF14+FF47</f>
        <v>83</v>
      </c>
      <c r="FG86" s="6" t="n">
        <f aca="false">FG14+FG47</f>
        <v>182</v>
      </c>
      <c r="FH86" s="6" t="n">
        <f aca="false">FH14+FH47</f>
        <v>108</v>
      </c>
      <c r="FI86" s="6" t="n">
        <f aca="false">FI14+FI47</f>
        <v>358</v>
      </c>
      <c r="FJ86" s="6" t="n">
        <f aca="false">FJ14+FJ47</f>
        <v>136</v>
      </c>
      <c r="FK86" s="6" t="n">
        <f aca="false">FK14+FK47</f>
        <v>405</v>
      </c>
      <c r="FL86" s="6" t="n">
        <f aca="false">FL14+FL47</f>
        <v>169</v>
      </c>
      <c r="FM86" s="6" t="n">
        <f aca="false">FM14+FM47</f>
        <v>550</v>
      </c>
      <c r="FN86" s="6" t="n">
        <f aca="false">FN14+FN47</f>
        <v>0</v>
      </c>
      <c r="FO86" s="6" t="n">
        <f aca="false">FO14+FO47</f>
        <v>27</v>
      </c>
      <c r="FP86" s="6" t="n">
        <f aca="false">FP14+FP47</f>
        <v>151</v>
      </c>
      <c r="FQ86" s="6" t="n">
        <f aca="false">FQ14+FQ47</f>
        <v>42</v>
      </c>
      <c r="FR86" s="6" t="n">
        <f aca="false">FR14+FR47</f>
        <v>135</v>
      </c>
      <c r="FS86" s="6" t="n">
        <f aca="false">FS14+FS47</f>
        <v>139</v>
      </c>
      <c r="FT86" s="6" t="n">
        <f aca="false">FT14+FT47</f>
        <v>1036</v>
      </c>
      <c r="FU86" s="6" t="n">
        <f aca="false">FU14+FU47</f>
        <v>800</v>
      </c>
      <c r="FV86" s="6" t="n">
        <f aca="false">FV14+FV47</f>
        <v>0</v>
      </c>
      <c r="FW86" s="5" t="s">
        <v>26</v>
      </c>
      <c r="FX86" s="6" t="n">
        <f aca="false">B86+AG86+BL86+ES86</f>
        <v>738</v>
      </c>
      <c r="FY86" s="6" t="n">
        <f aca="false">C86+AH86+BM86+ET86</f>
        <v>814</v>
      </c>
      <c r="FZ86" s="6" t="n">
        <f aca="false">D86+AI86+BN86+EU86</f>
        <v>596</v>
      </c>
      <c r="GA86" s="6" t="n">
        <f aca="false">E86+AJ86+BO86+EV86</f>
        <v>423</v>
      </c>
      <c r="GB86" s="6" t="n">
        <f aca="false">F86+AK86+BP86+EW86</f>
        <v>531</v>
      </c>
      <c r="GC86" s="6" t="n">
        <f aca="false">G86+AL86+BQ86+EX86</f>
        <v>626</v>
      </c>
      <c r="GD86" s="6" t="n">
        <f aca="false">H86+AM86+BR86+EY86</f>
        <v>736</v>
      </c>
      <c r="GE86" s="6" t="n">
        <f aca="false">I86+AN86+BS86+EZ86</f>
        <v>796</v>
      </c>
      <c r="GF86" s="6" t="n">
        <f aca="false">J86+AO86+BT86+FA86</f>
        <v>713</v>
      </c>
      <c r="GG86" s="6" t="n">
        <f aca="false">K86+AP86+BU86+FB86</f>
        <v>724</v>
      </c>
      <c r="GH86" s="6" t="n">
        <f aca="false">L86+AQ86+BV86+FC86</f>
        <v>595</v>
      </c>
      <c r="GI86" s="6" t="n">
        <f aca="false">M86+AR86+BW86+FD86</f>
        <v>726</v>
      </c>
      <c r="GJ86" s="6" t="n">
        <f aca="false">N86+AS86+BX86+FE86</f>
        <v>720</v>
      </c>
      <c r="GK86" s="6" t="n">
        <f aca="false">O86+AT86+BY86+FF86</f>
        <v>704</v>
      </c>
      <c r="GL86" s="6" t="n">
        <f aca="false">FG86+DL86+CT86+BZ86+AU86+P86</f>
        <v>933</v>
      </c>
      <c r="GM86" s="6" t="n">
        <f aca="false">FH86+DM86+CU86+CA86+AV86+Q86+EC86</f>
        <v>1215</v>
      </c>
      <c r="GN86" s="6" t="n">
        <f aca="false">FI86+DN86+CV86+CB86+AW86+R86+ED86</f>
        <v>1114</v>
      </c>
      <c r="GO86" s="6" t="n">
        <f aca="false">FJ86+DO86+CW86+CC86+AX86+S86+EE86</f>
        <v>946</v>
      </c>
      <c r="GP86" s="6" t="n">
        <f aca="false">FK86+DP86+CX86+CD86+AY86+T86+EF86</f>
        <v>1240</v>
      </c>
      <c r="GQ86" s="6" t="n">
        <f aca="false">FL86+DQ86+CY86+CE86+AZ86+U86+EG86</f>
        <v>720</v>
      </c>
      <c r="GR86" s="10" t="n">
        <f aca="false">FM86+DR86+CZ86+CF86+BA86+V86+EH86</f>
        <v>1057</v>
      </c>
      <c r="GS86" s="10" t="n">
        <f aca="false">FN86+DS86+DA86+CG86+BB86+W86+EI86</f>
        <v>201</v>
      </c>
      <c r="GT86" s="10" t="n">
        <f aca="false">FO86+DT86+DB86+CH86+BC86+X86+EJ86</f>
        <v>353</v>
      </c>
      <c r="GU86" s="10" t="n">
        <f aca="false">FP86+DU86+DC86+CI86+BD86+Y86+EK86</f>
        <v>539</v>
      </c>
      <c r="GV86" s="6" t="n">
        <f aca="false">Z86+BE86+CJ86+DD86+DV86+EL86+FQ86</f>
        <v>394</v>
      </c>
      <c r="GW86" s="6" t="n">
        <f aca="false">AA86+BF86+CK86+DE86+DW86+EM86+FR86</f>
        <v>418</v>
      </c>
      <c r="GX86" s="6" t="n">
        <f aca="false">AB86+BG86+CL86+DF86+DX86+EN86+FS86</f>
        <v>450</v>
      </c>
      <c r="GY86" s="6" t="n">
        <f aca="false">AC86+BH86+CM86+DG86+DY86+EO86+FT86</f>
        <v>1411</v>
      </c>
      <c r="GZ86" s="6" t="n">
        <f aca="false">AD86+BI86+CN86+DH86+DZ86+EP86+FU86</f>
        <v>1390</v>
      </c>
      <c r="HA86" s="6" t="n">
        <f aca="false">AE86+BJ86+CO86+DI86+EA86+EQ86+FV86</f>
        <v>0</v>
      </c>
      <c r="HB86" s="9" t="n">
        <f aca="false">(GZ86-GZ85)/(GZ85+0.01)*100</f>
        <v>18.2977166151777</v>
      </c>
      <c r="HC86" s="9" t="n">
        <f aca="false">(GZ86-GY86)/(GY86+0.01)*100</f>
        <v>-1.48829561803247</v>
      </c>
      <c r="HD86" s="5" t="s">
        <v>26</v>
      </c>
      <c r="HE86" s="6" t="n">
        <f aca="false">HE14+HE47</f>
        <v>18</v>
      </c>
      <c r="HF86" s="6" t="n">
        <f aca="false">HF14+HF47</f>
        <v>7</v>
      </c>
      <c r="HG86" s="6" t="n">
        <f aca="false">HG14+HG47</f>
        <v>9</v>
      </c>
      <c r="HH86" s="6" t="n">
        <f aca="false">HH14+HH47</f>
        <v>41</v>
      </c>
      <c r="HI86" s="6" t="n">
        <f aca="false">HI14+HI47</f>
        <v>17</v>
      </c>
      <c r="HJ86" s="6" t="n">
        <f aca="false">HJ14+HJ47</f>
        <v>16</v>
      </c>
      <c r="HK86" s="6" t="n">
        <f aca="false">HK14+HK47</f>
        <v>9</v>
      </c>
      <c r="HL86" s="6" t="n">
        <f aca="false">HL14+HL47</f>
        <v>9</v>
      </c>
      <c r="HM86" s="6" t="n">
        <f aca="false">HM14+HM47</f>
        <v>44</v>
      </c>
      <c r="HN86" s="6" t="n">
        <f aca="false">HN14+HN47</f>
        <v>233</v>
      </c>
      <c r="HO86" s="6" t="n">
        <f aca="false">HO14+HO47</f>
        <v>16</v>
      </c>
      <c r="HP86" s="6" t="n">
        <f aca="false">HP14+HP47</f>
        <v>43</v>
      </c>
      <c r="HQ86" s="6" t="n">
        <f aca="false">HQ14+HQ47</f>
        <v>32</v>
      </c>
      <c r="HR86" s="6" t="n">
        <f aca="false">HR14+HR47</f>
        <v>44</v>
      </c>
      <c r="HS86" s="6" t="n">
        <f aca="false">HS14+HS47</f>
        <v>0</v>
      </c>
      <c r="HT86" s="6" t="n">
        <f aca="false">HT14+HT47</f>
        <v>0</v>
      </c>
      <c r="HU86" s="6" t="n">
        <f aca="false">HU14+HU47</f>
        <v>115</v>
      </c>
      <c r="HV86" s="6" t="n">
        <f aca="false">HV14+HV47</f>
        <v>3</v>
      </c>
      <c r="HW86" s="6" t="n">
        <f aca="false">HW14+HW47</f>
        <v>30</v>
      </c>
      <c r="HX86" s="6" t="n">
        <f aca="false">HX14+HX47</f>
        <v>0</v>
      </c>
      <c r="HY86" s="6" t="n">
        <f aca="false">HY14+HY47</f>
        <v>7</v>
      </c>
      <c r="HZ86" s="6" t="n">
        <f aca="false">HZ14+HZ47</f>
        <v>224</v>
      </c>
      <c r="IA86" s="6" t="n">
        <f aca="false">IA14+IA47</f>
        <v>0</v>
      </c>
      <c r="IB86" s="5" t="s">
        <v>26</v>
      </c>
      <c r="IC86" s="6" t="n">
        <f aca="false">IC14+IC47</f>
        <v>18</v>
      </c>
      <c r="ID86" s="6" t="n">
        <f aca="false">ID14+ID47</f>
        <v>22</v>
      </c>
      <c r="IE86" s="6" t="n">
        <f aca="false">IE14+IE47</f>
        <v>37</v>
      </c>
      <c r="IF86" s="6" t="n">
        <f aca="false">IF14+IF47</f>
        <v>8</v>
      </c>
      <c r="IG86" s="6" t="n">
        <f aca="false">IG14+IG47</f>
        <v>68</v>
      </c>
      <c r="IH86" s="6" t="n">
        <f aca="false">IH14+IH47</f>
        <v>24</v>
      </c>
      <c r="II86" s="6" t="n">
        <f aca="false">II14+II47</f>
        <v>74</v>
      </c>
      <c r="IJ86" s="6" t="n">
        <f aca="false">IJ14+IJ47</f>
        <v>173</v>
      </c>
      <c r="IK86" s="6" t="n">
        <f aca="false">IK14+IK47</f>
        <v>64</v>
      </c>
      <c r="IL86" s="6" t="n">
        <f aca="false">IL14+IL47</f>
        <v>125</v>
      </c>
      <c r="IM86" s="6" t="n">
        <f aca="false">IM14+IM47</f>
        <v>120</v>
      </c>
      <c r="IN86" s="6" t="n">
        <f aca="false">IN14+IN47</f>
        <v>362</v>
      </c>
      <c r="IO86" s="6" t="n">
        <f aca="false">IO14+IO47</f>
        <v>137</v>
      </c>
      <c r="IP86" s="6" t="n">
        <f aca="false">IP14+IP47</f>
        <v>506</v>
      </c>
      <c r="IQ86" s="6" t="n">
        <f aca="false">IQ14+IQ47</f>
        <v>0</v>
      </c>
      <c r="IR86" s="6" t="n">
        <f aca="false">IR14+IR47</f>
        <v>27</v>
      </c>
      <c r="IS86" s="6" t="n">
        <f aca="false">IS14+IS47</f>
        <v>36</v>
      </c>
      <c r="IT86" s="6" t="n">
        <f aca="false">IT14+IT47</f>
        <v>39</v>
      </c>
      <c r="IU86" s="6" t="n">
        <f aca="false">IU14+IU47</f>
        <v>105</v>
      </c>
      <c r="IV86" s="6" t="n">
        <f aca="false">IV14+IV47</f>
        <v>139</v>
      </c>
      <c r="IW86" s="6" t="n">
        <f aca="false">IW14+IW47</f>
        <v>1029</v>
      </c>
      <c r="IX86" s="6" t="n">
        <f aca="false">IX14+IX47</f>
        <v>576</v>
      </c>
      <c r="IY86" s="6" t="n">
        <f aca="false">IY14+IY47</f>
        <v>0</v>
      </c>
      <c r="IZ86" s="5" t="s">
        <v>26</v>
      </c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</row>
    <row r="87" customFormat="false" ht="12.8" hidden="false" customHeight="false" outlineLevel="0" collapsed="false">
      <c r="A87" s="3" t="s">
        <v>27</v>
      </c>
      <c r="B87" s="6" t="n">
        <f aca="false">B15+B48</f>
        <v>343</v>
      </c>
      <c r="C87" s="6" t="n">
        <f aca="false">C15+C48</f>
        <v>361</v>
      </c>
      <c r="D87" s="6" t="n">
        <f aca="false">D15+D48</f>
        <v>244</v>
      </c>
      <c r="E87" s="6" t="n">
        <f aca="false">E15+E48</f>
        <v>142</v>
      </c>
      <c r="F87" s="6" t="n">
        <f aca="false">F15+F48</f>
        <v>207</v>
      </c>
      <c r="G87" s="6" t="n">
        <f aca="false">G15+G48</f>
        <v>331</v>
      </c>
      <c r="H87" s="6" t="n">
        <f aca="false">H15+H48</f>
        <v>229</v>
      </c>
      <c r="I87" s="6" t="n">
        <f aca="false">I15+I48</f>
        <v>213</v>
      </c>
      <c r="J87" s="6" t="n">
        <f aca="false">J15+J48</f>
        <v>199</v>
      </c>
      <c r="K87" s="6" t="n">
        <f aca="false">K15+K48</f>
        <v>193</v>
      </c>
      <c r="L87" s="6" t="n">
        <f aca="false">L15+L48</f>
        <v>179</v>
      </c>
      <c r="M87" s="6" t="n">
        <f aca="false">M15+M48</f>
        <v>198</v>
      </c>
      <c r="N87" s="6" t="n">
        <f aca="false">N15+N48</f>
        <v>193</v>
      </c>
      <c r="O87" s="6" t="n">
        <f aca="false">O15+O48</f>
        <v>120</v>
      </c>
      <c r="P87" s="6" t="n">
        <f aca="false">P15+P48</f>
        <v>122</v>
      </c>
      <c r="Q87" s="6" t="n">
        <f aca="false">Q15+Q48</f>
        <v>106</v>
      </c>
      <c r="R87" s="6" t="n">
        <f aca="false">R15+R48</f>
        <v>126</v>
      </c>
      <c r="S87" s="6" t="n">
        <f aca="false">S15+S48</f>
        <v>319</v>
      </c>
      <c r="T87" s="6" t="n">
        <f aca="false">T15+T48</f>
        <v>214</v>
      </c>
      <c r="U87" s="6" t="n">
        <f aca="false">U15+U48</f>
        <v>58</v>
      </c>
      <c r="V87" s="6" t="n">
        <f aca="false">V15+V48</f>
        <v>50</v>
      </c>
      <c r="W87" s="6" t="n">
        <f aca="false">W15+W48</f>
        <v>90</v>
      </c>
      <c r="X87" s="6" t="n">
        <f aca="false">X15+X48</f>
        <v>47</v>
      </c>
      <c r="Y87" s="6" t="n">
        <f aca="false">Y15+Y48</f>
        <v>36</v>
      </c>
      <c r="Z87" s="6" t="n">
        <f aca="false">Z15+Z48</f>
        <v>36</v>
      </c>
      <c r="AA87" s="6" t="n">
        <f aca="false">AA15+AA48</f>
        <v>42</v>
      </c>
      <c r="AB87" s="6" t="n">
        <f aca="false">AB15+AB48</f>
        <v>71</v>
      </c>
      <c r="AC87" s="6" t="n">
        <f aca="false">AC15+AC48</f>
        <v>88</v>
      </c>
      <c r="AD87" s="6" t="n">
        <f aca="false">AD15+AD48</f>
        <v>59</v>
      </c>
      <c r="AE87" s="6" t="n">
        <f aca="false">AE15+AE48</f>
        <v>0</v>
      </c>
      <c r="AF87" s="5" t="s">
        <v>27</v>
      </c>
      <c r="AG87" s="6" t="n">
        <f aca="false">AG15+AG48</f>
        <v>216</v>
      </c>
      <c r="AH87" s="6" t="n">
        <f aca="false">AH15+AH48</f>
        <v>173</v>
      </c>
      <c r="AI87" s="6" t="n">
        <f aca="false">AI15+AI48</f>
        <v>166</v>
      </c>
      <c r="AJ87" s="6" t="n">
        <f aca="false">AJ15+AJ48</f>
        <v>144</v>
      </c>
      <c r="AK87" s="6" t="n">
        <f aca="false">AK15+AK48</f>
        <v>147</v>
      </c>
      <c r="AL87" s="6" t="n">
        <f aca="false">AL15+AL48</f>
        <v>209</v>
      </c>
      <c r="AM87" s="6" t="n">
        <f aca="false">AM15+AM48</f>
        <v>271</v>
      </c>
      <c r="AN87" s="6" t="n">
        <f aca="false">AN15+AN48</f>
        <v>272</v>
      </c>
      <c r="AO87" s="6" t="n">
        <f aca="false">AO15+AO48</f>
        <v>332</v>
      </c>
      <c r="AP87" s="6" t="n">
        <f aca="false">AP15+AP48</f>
        <v>309</v>
      </c>
      <c r="AQ87" s="6" t="n">
        <f aca="false">AQ15+AQ48</f>
        <v>273</v>
      </c>
      <c r="AR87" s="6" t="n">
        <f aca="false">AR15+AR48</f>
        <v>576</v>
      </c>
      <c r="AS87" s="6" t="n">
        <f aca="false">AS15+AS48</f>
        <v>218</v>
      </c>
      <c r="AT87" s="6" t="n">
        <f aca="false">AT15+AT48</f>
        <v>237</v>
      </c>
      <c r="AU87" s="6" t="n">
        <f aca="false">AU15+AU48</f>
        <v>250</v>
      </c>
      <c r="AV87" s="6" t="n">
        <f aca="false">AV15+AV48</f>
        <v>486</v>
      </c>
      <c r="AW87" s="6" t="n">
        <f aca="false">AW15+AW48</f>
        <v>355</v>
      </c>
      <c r="AX87" s="6" t="n">
        <f aca="false">AX15+AX48</f>
        <v>343</v>
      </c>
      <c r="AY87" s="6" t="n">
        <f aca="false">AY15+AY48</f>
        <v>250</v>
      </c>
      <c r="AZ87" s="6" t="n">
        <f aca="false">AZ15+AZ48</f>
        <v>146</v>
      </c>
      <c r="BA87" s="6" t="n">
        <f aca="false">BA15+BA48</f>
        <v>160</v>
      </c>
      <c r="BB87" s="6" t="n">
        <f aca="false">BB15+BB48</f>
        <v>79</v>
      </c>
      <c r="BC87" s="6" t="n">
        <f aca="false">BC15+BC48</f>
        <v>139</v>
      </c>
      <c r="BD87" s="6" t="n">
        <f aca="false">BD15+BD48</f>
        <v>109</v>
      </c>
      <c r="BE87" s="6" t="n">
        <f aca="false">BE15+BE48</f>
        <v>116</v>
      </c>
      <c r="BF87" s="6" t="n">
        <f aca="false">BF15+BF48</f>
        <v>171</v>
      </c>
      <c r="BG87" s="6" t="n">
        <f aca="false">BG15+BG48</f>
        <v>213</v>
      </c>
      <c r="BH87" s="6" t="n">
        <f aca="false">BH15+BH48</f>
        <v>245</v>
      </c>
      <c r="BI87" s="6" t="n">
        <f aca="false">BI15+BI48</f>
        <v>160</v>
      </c>
      <c r="BJ87" s="6" t="n">
        <f aca="false">BJ15+BJ48</f>
        <v>0</v>
      </c>
      <c r="BK87" s="5" t="s">
        <v>27</v>
      </c>
      <c r="BL87" s="6" t="n">
        <f aca="false">BL15+BL48</f>
        <v>194</v>
      </c>
      <c r="BM87" s="6" t="n">
        <f aca="false">BM15+BM48</f>
        <v>120</v>
      </c>
      <c r="BN87" s="6" t="n">
        <f aca="false">BN15+BN48</f>
        <v>58</v>
      </c>
      <c r="BO87" s="6" t="n">
        <f aca="false">BO15+BO48</f>
        <v>71</v>
      </c>
      <c r="BP87" s="6" t="n">
        <f aca="false">BP15+BP48</f>
        <v>72</v>
      </c>
      <c r="BQ87" s="6" t="n">
        <f aca="false">BQ15+BQ48</f>
        <v>76</v>
      </c>
      <c r="BR87" s="6" t="n">
        <f aca="false">BR15+BR48</f>
        <v>97</v>
      </c>
      <c r="BS87" s="6" t="n">
        <f aca="false">BS15+BS48</f>
        <v>130</v>
      </c>
      <c r="BT87" s="6" t="n">
        <f aca="false">BT15+BT48</f>
        <v>136</v>
      </c>
      <c r="BU87" s="6" t="n">
        <f aca="false">BU15+BU48</f>
        <v>125</v>
      </c>
      <c r="BV87" s="6" t="n">
        <f aca="false">BV15+BV48</f>
        <v>121</v>
      </c>
      <c r="BW87" s="6" t="n">
        <f aca="false">BW15+BW48</f>
        <v>116</v>
      </c>
      <c r="BX87" s="6" t="n">
        <f aca="false">BX15+BX48</f>
        <v>89</v>
      </c>
      <c r="BY87" s="6" t="n">
        <f aca="false">BY15+BY48</f>
        <v>154</v>
      </c>
      <c r="BZ87" s="6" t="n">
        <f aca="false">BZ15+BZ48</f>
        <v>114</v>
      </c>
      <c r="CA87" s="6" t="n">
        <f aca="false">CA15+CA48</f>
        <v>110</v>
      </c>
      <c r="CB87" s="6" t="n">
        <f aca="false">CB15+CB48</f>
        <v>146</v>
      </c>
      <c r="CC87" s="6" t="n">
        <f aca="false">CC15+CC48</f>
        <v>114</v>
      </c>
      <c r="CD87" s="6" t="n">
        <f aca="false">CD15+CD48</f>
        <v>110</v>
      </c>
      <c r="CE87" s="6" t="n">
        <f aca="false">CE15+CE48</f>
        <v>77</v>
      </c>
      <c r="CF87" s="6" t="n">
        <f aca="false">CF15+CF48</f>
        <v>93</v>
      </c>
      <c r="CG87" s="6" t="n">
        <f aca="false">CG15+CG48</f>
        <v>41</v>
      </c>
      <c r="CH87" s="6" t="n">
        <f aca="false">CH15+CH48</f>
        <v>74</v>
      </c>
      <c r="CI87" s="6" t="n">
        <f aca="false">CI15+CI48</f>
        <v>77</v>
      </c>
      <c r="CJ87" s="6" t="n">
        <f aca="false">CJ15+CJ48</f>
        <v>58</v>
      </c>
      <c r="CK87" s="6" t="n">
        <f aca="false">CK15+CK48</f>
        <v>43</v>
      </c>
      <c r="CL87" s="6" t="n">
        <f aca="false">CL15+CL48</f>
        <v>28</v>
      </c>
      <c r="CM87" s="6" t="n">
        <f aca="false">CM15+CM48</f>
        <v>31</v>
      </c>
      <c r="CN87" s="6" t="n">
        <f aca="false">CN15+CN48</f>
        <v>39</v>
      </c>
      <c r="CO87" s="6" t="n">
        <f aca="false">CO15+CO48</f>
        <v>0</v>
      </c>
      <c r="CP87" s="5" t="s">
        <v>27</v>
      </c>
      <c r="CQ87" s="1"/>
      <c r="CR87" s="6" t="n">
        <f aca="false">CR15+CR48</f>
        <v>0</v>
      </c>
      <c r="CS87" s="6" t="n">
        <f aca="false">CS15+CS48</f>
        <v>6</v>
      </c>
      <c r="CT87" s="6" t="n">
        <f aca="false">CT15+CT48</f>
        <v>15</v>
      </c>
      <c r="CU87" s="6" t="n">
        <f aca="false">CU15+CU48</f>
        <v>37</v>
      </c>
      <c r="CV87" s="6" t="n">
        <f aca="false">CV15+CV48</f>
        <v>26</v>
      </c>
      <c r="CW87" s="6" t="n">
        <f aca="false">CW15+CW48</f>
        <v>10</v>
      </c>
      <c r="CX87" s="6" t="n">
        <f aca="false">CX15+CX48</f>
        <v>20</v>
      </c>
      <c r="CY87" s="6" t="n">
        <f aca="false">CY15+CY48</f>
        <v>6</v>
      </c>
      <c r="CZ87" s="6" t="n">
        <f aca="false">CZ15+CZ48</f>
        <v>26</v>
      </c>
      <c r="DA87" s="6" t="n">
        <f aca="false">DA15+DA48</f>
        <v>4</v>
      </c>
      <c r="DB87" s="6" t="n">
        <f aca="false">DB15+DB48</f>
        <v>14</v>
      </c>
      <c r="DC87" s="6" t="n">
        <f aca="false">DC15+DC48</f>
        <v>9</v>
      </c>
      <c r="DD87" s="6" t="n">
        <f aca="false">DD15+DD48</f>
        <v>30</v>
      </c>
      <c r="DE87" s="6" t="n">
        <f aca="false">DE15+DE48</f>
        <v>21</v>
      </c>
      <c r="DF87" s="6" t="n">
        <f aca="false">DF15+DF48</f>
        <v>16</v>
      </c>
      <c r="DG87" s="6" t="n">
        <f aca="false">DG15+DG48</f>
        <v>19</v>
      </c>
      <c r="DH87" s="6" t="n">
        <f aca="false">DH15+DH48</f>
        <v>21</v>
      </c>
      <c r="DI87" s="6" t="n">
        <f aca="false">DI15+DI48</f>
        <v>0</v>
      </c>
      <c r="DJ87" s="5" t="s">
        <v>27</v>
      </c>
      <c r="DK87" s="6" t="n">
        <f aca="false">DK15+DK48</f>
        <v>9</v>
      </c>
      <c r="DL87" s="6" t="n">
        <f aca="false">DL15+DL48</f>
        <v>10</v>
      </c>
      <c r="DM87" s="6" t="n">
        <f aca="false">DM15+DM48</f>
        <v>44</v>
      </c>
      <c r="DN87" s="6" t="n">
        <f aca="false">DN15+DN48</f>
        <v>9</v>
      </c>
      <c r="DO87" s="6" t="n">
        <f aca="false">DO15+DO48</f>
        <v>7</v>
      </c>
      <c r="DP87" s="6" t="n">
        <f aca="false">DP15+DP48</f>
        <v>5</v>
      </c>
      <c r="DQ87" s="6" t="n">
        <f aca="false">DQ15+DQ48</f>
        <v>0</v>
      </c>
      <c r="DR87" s="6" t="n">
        <f aca="false">DR15+DR48</f>
        <v>13</v>
      </c>
      <c r="DS87" s="6" t="n">
        <f aca="false">DS15+DS48</f>
        <v>10</v>
      </c>
      <c r="DT87" s="6" t="n">
        <f aca="false">DT15+DT48</f>
        <v>5</v>
      </c>
      <c r="DU87" s="6" t="n">
        <f aca="false">DU15+DU48</f>
        <v>5</v>
      </c>
      <c r="DV87" s="6" t="n">
        <f aca="false">DV15+DV48</f>
        <v>0</v>
      </c>
      <c r="DW87" s="6" t="n">
        <f aca="false">DW15+DW48</f>
        <v>4</v>
      </c>
      <c r="DX87" s="6" t="n">
        <f aca="false">DX15+DX48</f>
        <v>6</v>
      </c>
      <c r="DY87" s="6" t="n">
        <f aca="false">DY15+DY48</f>
        <v>8</v>
      </c>
      <c r="DZ87" s="6" t="n">
        <f aca="false">DZ15+DZ48</f>
        <v>5</v>
      </c>
      <c r="EA87" s="6" t="n">
        <f aca="false">EA15+EA48</f>
        <v>0</v>
      </c>
      <c r="EB87" s="5" t="s">
        <v>27</v>
      </c>
      <c r="EC87" s="6" t="n">
        <f aca="false">EC15+EC48</f>
        <v>34</v>
      </c>
      <c r="ED87" s="6" t="n">
        <f aca="false">ED15+ED48</f>
        <v>34</v>
      </c>
      <c r="EE87" s="6" t="n">
        <f aca="false">EE15+EE48</f>
        <v>20</v>
      </c>
      <c r="EF87" s="6" t="n">
        <f aca="false">EF15+EF48</f>
        <v>21</v>
      </c>
      <c r="EG87" s="6" t="n">
        <f aca="false">EG15+EG48</f>
        <v>12</v>
      </c>
      <c r="EH87" s="6" t="n">
        <f aca="false">EH15+EH48</f>
        <v>15</v>
      </c>
      <c r="EI87" s="6" t="n">
        <f aca="false">EI15+EI48</f>
        <v>7</v>
      </c>
      <c r="EJ87" s="6" t="n">
        <f aca="false">EJ15+EJ48</f>
        <v>16</v>
      </c>
      <c r="EK87" s="6" t="n">
        <f aca="false">EK15+EK48</f>
        <v>5</v>
      </c>
      <c r="EL87" s="6" t="n">
        <f aca="false">EL15+EL48</f>
        <v>9</v>
      </c>
      <c r="EM87" s="6" t="n">
        <f aca="false">EM15+EM48</f>
        <v>4</v>
      </c>
      <c r="EN87" s="6" t="n">
        <f aca="false">EN15+EN48</f>
        <v>4</v>
      </c>
      <c r="EO87" s="6" t="n">
        <f aca="false">EO15+EO48</f>
        <v>5</v>
      </c>
      <c r="EP87" s="6" t="n">
        <f aca="false">EP15+EP48</f>
        <v>8</v>
      </c>
      <c r="EQ87" s="6" t="n">
        <f aca="false">EQ15+EQ48</f>
        <v>0</v>
      </c>
      <c r="ER87" s="5" t="s">
        <v>27</v>
      </c>
      <c r="ES87" s="6" t="n">
        <f aca="false">ES15+ES48</f>
        <v>48</v>
      </c>
      <c r="ET87" s="6" t="n">
        <f aca="false">ET15+ET48</f>
        <v>88</v>
      </c>
      <c r="EU87" s="6" t="n">
        <f aca="false">EU15+EU48</f>
        <v>14</v>
      </c>
      <c r="EV87" s="6" t="n">
        <f aca="false">EV15+EV48</f>
        <v>5</v>
      </c>
      <c r="EW87" s="6" t="n">
        <f aca="false">EW15+EW48</f>
        <v>23</v>
      </c>
      <c r="EX87" s="6" t="n">
        <f aca="false">EX15+EX48</f>
        <v>7</v>
      </c>
      <c r="EY87" s="6" t="n">
        <f aca="false">EY15+EY48</f>
        <v>13</v>
      </c>
      <c r="EZ87" s="6" t="n">
        <f aca="false">EZ15+EZ48</f>
        <v>85</v>
      </c>
      <c r="FA87" s="6" t="n">
        <f aca="false">FA15+FA48</f>
        <v>44</v>
      </c>
      <c r="FB87" s="6" t="n">
        <f aca="false">FB15+FB48</f>
        <v>44</v>
      </c>
      <c r="FC87" s="6" t="n">
        <f aca="false">FC15+FC48</f>
        <v>43</v>
      </c>
      <c r="FD87" s="6" t="n">
        <f aca="false">FD15+FD48</f>
        <v>113</v>
      </c>
      <c r="FE87" s="6" t="n">
        <f aca="false">FE15+FE48</f>
        <v>39</v>
      </c>
      <c r="FF87" s="6" t="n">
        <f aca="false">FF15+FF48</f>
        <v>178</v>
      </c>
      <c r="FG87" s="6" t="n">
        <f aca="false">FG15+FG48</f>
        <v>133</v>
      </c>
      <c r="FH87" s="6" t="n">
        <f aca="false">FH15+FH48</f>
        <v>142</v>
      </c>
      <c r="FI87" s="6" t="n">
        <f aca="false">FI15+FI48</f>
        <v>131</v>
      </c>
      <c r="FJ87" s="6" t="n">
        <f aca="false">FJ15+FJ48</f>
        <v>367</v>
      </c>
      <c r="FK87" s="6" t="n">
        <f aca="false">FK15+FK48</f>
        <v>407</v>
      </c>
      <c r="FL87" s="6" t="n">
        <f aca="false">FL15+FL48</f>
        <v>528</v>
      </c>
      <c r="FM87" s="6" t="n">
        <f aca="false">FM15+FM48</f>
        <v>68</v>
      </c>
      <c r="FN87" s="6" t="n">
        <f aca="false">FN15+FN48</f>
        <v>231</v>
      </c>
      <c r="FO87" s="6" t="n">
        <f aca="false">FO15+FO48</f>
        <v>21</v>
      </c>
      <c r="FP87" s="6" t="n">
        <f aca="false">FP15+FP48</f>
        <v>164</v>
      </c>
      <c r="FQ87" s="6" t="n">
        <f aca="false">FQ15+FQ48</f>
        <v>179</v>
      </c>
      <c r="FR87" s="6" t="n">
        <f aca="false">FR15+FR48</f>
        <v>56</v>
      </c>
      <c r="FS87" s="6" t="n">
        <f aca="false">FS15+FS48</f>
        <v>32</v>
      </c>
      <c r="FT87" s="6" t="n">
        <f aca="false">FT15+FT48</f>
        <v>195</v>
      </c>
      <c r="FU87" s="6" t="n">
        <f aca="false">FU15+FU48</f>
        <v>475</v>
      </c>
      <c r="FV87" s="6" t="n">
        <f aca="false">FV15+FV48</f>
        <v>0</v>
      </c>
      <c r="FW87" s="5" t="s">
        <v>27</v>
      </c>
      <c r="FX87" s="6" t="n">
        <f aca="false">B87+AG87+BL87+ES87</f>
        <v>801</v>
      </c>
      <c r="FY87" s="6" t="n">
        <f aca="false">C87+AH87+BM87+ET87</f>
        <v>742</v>
      </c>
      <c r="FZ87" s="6" t="n">
        <f aca="false">D87+AI87+BN87+EU87</f>
        <v>482</v>
      </c>
      <c r="GA87" s="6" t="n">
        <f aca="false">E87+AJ87+BO87+EV87</f>
        <v>362</v>
      </c>
      <c r="GB87" s="6" t="n">
        <f aca="false">F87+AK87+BP87+EW87</f>
        <v>449</v>
      </c>
      <c r="GC87" s="6" t="n">
        <f aca="false">G87+AL87+BQ87+EX87</f>
        <v>623</v>
      </c>
      <c r="GD87" s="6" t="n">
        <f aca="false">H87+AM87+BR87+EY87</f>
        <v>610</v>
      </c>
      <c r="GE87" s="6" t="n">
        <f aca="false">I87+AN87+BS87+EZ87</f>
        <v>700</v>
      </c>
      <c r="GF87" s="6" t="n">
        <f aca="false">J87+AO87+BT87+FA87</f>
        <v>711</v>
      </c>
      <c r="GG87" s="6" t="n">
        <f aca="false">K87+AP87+BU87+FB87</f>
        <v>671</v>
      </c>
      <c r="GH87" s="6" t="n">
        <f aca="false">L87+AQ87+BV87+FC87</f>
        <v>616</v>
      </c>
      <c r="GI87" s="6" t="n">
        <f aca="false">M87+AR87+BW87+FD87</f>
        <v>1003</v>
      </c>
      <c r="GJ87" s="6" t="n">
        <f aca="false">N87+AS87+BX87+FE87</f>
        <v>539</v>
      </c>
      <c r="GK87" s="6" t="n">
        <f aca="false">O87+AT87+BY87+FF87</f>
        <v>689</v>
      </c>
      <c r="GL87" s="6" t="n">
        <f aca="false">FG87+DL87+CT87+BZ87+AU87+P87</f>
        <v>644</v>
      </c>
      <c r="GM87" s="6" t="n">
        <f aca="false">FH87+DM87+CU87+CA87+AV87+Q87+EC87</f>
        <v>959</v>
      </c>
      <c r="GN87" s="6" t="n">
        <f aca="false">FI87+DN87+CV87+CB87+AW87+R87+ED87</f>
        <v>827</v>
      </c>
      <c r="GO87" s="6" t="n">
        <f aca="false">FJ87+DO87+CW87+CC87+AX87+S87+EE87</f>
        <v>1180</v>
      </c>
      <c r="GP87" s="6" t="n">
        <f aca="false">FK87+DP87+CX87+CD87+AY87+T87+EF87</f>
        <v>1027</v>
      </c>
      <c r="GQ87" s="6" t="n">
        <f aca="false">FL87+DQ87+CY87+CE87+AZ87+U87+EG87</f>
        <v>827</v>
      </c>
      <c r="GR87" s="10" t="n">
        <f aca="false">FM87+DR87+CZ87+CF87+BA87+V87+EH87</f>
        <v>425</v>
      </c>
      <c r="GS87" s="10" t="n">
        <f aca="false">FN87+DS87+DA87+CG87+BB87+W87+EI87</f>
        <v>462</v>
      </c>
      <c r="GT87" s="10" t="n">
        <f aca="false">FO87+DT87+DB87+CH87+BC87+X87+EJ87</f>
        <v>316</v>
      </c>
      <c r="GU87" s="10" t="n">
        <f aca="false">FP87+DU87+DC87+CI87+BD87+Y87+EK87</f>
        <v>405</v>
      </c>
      <c r="GV87" s="6" t="n">
        <f aca="false">Z87+BE87+CJ87+DD87+DV87+EL87+FQ87</f>
        <v>428</v>
      </c>
      <c r="GW87" s="6" t="n">
        <f aca="false">AA87+BF87+CK87+DE87+DW87+EM87+FR87</f>
        <v>341</v>
      </c>
      <c r="GX87" s="6" t="n">
        <f aca="false">AB87+BG87+CL87+DF87+DX87+EN87+FS87</f>
        <v>370</v>
      </c>
      <c r="GY87" s="6" t="n">
        <f aca="false">AC87+BH87+CM87+DG87+DY87+EO87+FT87</f>
        <v>591</v>
      </c>
      <c r="GZ87" s="6" t="n">
        <f aca="false">AD87+BI87+CN87+DH87+DZ87+EP87+FU87</f>
        <v>767</v>
      </c>
      <c r="HA87" s="6" t="n">
        <f aca="false">AE87+BJ87+CO87+DI87+EA87+EQ87+FV87</f>
        <v>0</v>
      </c>
      <c r="HB87" s="9" t="n">
        <f aca="false">(GZ87-GZ86)/(GZ86+0.01)*100</f>
        <v>-44.8198214401335</v>
      </c>
      <c r="HC87" s="9" t="n">
        <f aca="false">(GZ87-GY87)/(GY87+0.01)*100</f>
        <v>29.7795299571919</v>
      </c>
      <c r="HD87" s="5" t="s">
        <v>27</v>
      </c>
      <c r="HE87" s="6" t="n">
        <f aca="false">HE15+HE48</f>
        <v>85</v>
      </c>
      <c r="HF87" s="6" t="n">
        <f aca="false">HF15+HF48</f>
        <v>5</v>
      </c>
      <c r="HG87" s="6" t="n">
        <f aca="false">HG15+HG48</f>
        <v>26</v>
      </c>
      <c r="HH87" s="6" t="n">
        <f aca="false">HH15+HH48</f>
        <v>26</v>
      </c>
      <c r="HI87" s="6" t="n">
        <f aca="false">HI15+HI48</f>
        <v>82</v>
      </c>
      <c r="HJ87" s="6" t="n">
        <f aca="false">HJ15+HJ48</f>
        <v>28</v>
      </c>
      <c r="HK87" s="6" t="n">
        <f aca="false">HK15+HK48</f>
        <v>8</v>
      </c>
      <c r="HL87" s="6" t="n">
        <f aca="false">HL15+HL48</f>
        <v>7</v>
      </c>
      <c r="HM87" s="6" t="n">
        <f aca="false">HM15+HM48</f>
        <v>57</v>
      </c>
      <c r="HN87" s="6" t="n">
        <f aca="false">HN15+HN48</f>
        <v>11</v>
      </c>
      <c r="HO87" s="6" t="n">
        <f aca="false">HO15+HO48</f>
        <v>159</v>
      </c>
      <c r="HP87" s="6" t="n">
        <f aca="false">HP15+HP48</f>
        <v>23</v>
      </c>
      <c r="HQ87" s="6" t="n">
        <f aca="false">HQ15+HQ48</f>
        <v>65</v>
      </c>
      <c r="HR87" s="6" t="n">
        <f aca="false">HR15+HR48</f>
        <v>10</v>
      </c>
      <c r="HS87" s="6" t="n">
        <f aca="false">HS15+HS48</f>
        <v>106</v>
      </c>
      <c r="HT87" s="6" t="n">
        <f aca="false">HT15+HT48</f>
        <v>2</v>
      </c>
      <c r="HU87" s="6" t="n">
        <f aca="false">HU15+HU48</f>
        <v>2</v>
      </c>
      <c r="HV87" s="6" t="n">
        <f aca="false">HV15+HV48</f>
        <v>6</v>
      </c>
      <c r="HW87" s="6" t="n">
        <f aca="false">HW15+HW48</f>
        <v>5</v>
      </c>
      <c r="HX87" s="6" t="n">
        <f aca="false">HX15+HX48</f>
        <v>8</v>
      </c>
      <c r="HY87" s="6" t="n">
        <f aca="false">HY15+HY48</f>
        <v>45</v>
      </c>
      <c r="HZ87" s="6" t="n">
        <f aca="false">HZ15+HZ48</f>
        <v>9</v>
      </c>
      <c r="IA87" s="6" t="n">
        <f aca="false">IA15+IA48</f>
        <v>0</v>
      </c>
      <c r="IB87" s="5" t="s">
        <v>27</v>
      </c>
      <c r="IC87" s="6" t="n">
        <f aca="false">IC15+IC48</f>
        <v>85</v>
      </c>
      <c r="ID87" s="6" t="n">
        <f aca="false">ID15+ID48</f>
        <v>39</v>
      </c>
      <c r="IE87" s="6" t="n">
        <f aca="false">IE15+IE48</f>
        <v>18</v>
      </c>
      <c r="IF87" s="6" t="n">
        <f aca="false">IF15+IF48</f>
        <v>17</v>
      </c>
      <c r="IG87" s="6" t="n">
        <f aca="false">IG15+IG48</f>
        <v>31</v>
      </c>
      <c r="IH87" s="6" t="n">
        <f aca="false">IH15+IH48</f>
        <v>11</v>
      </c>
      <c r="II87" s="6" t="n">
        <f aca="false">II15+II48</f>
        <v>170</v>
      </c>
      <c r="IJ87" s="6" t="n">
        <f aca="false">IJ15+IJ48</f>
        <v>126</v>
      </c>
      <c r="IK87" s="6" t="n">
        <f aca="false">IK15+IK48</f>
        <v>85</v>
      </c>
      <c r="IL87" s="6" t="n">
        <f aca="false">IL15+IL48</f>
        <v>120</v>
      </c>
      <c r="IM87" s="6" t="n">
        <f aca="false">IM15+IM48</f>
        <v>208</v>
      </c>
      <c r="IN87" s="6" t="n">
        <f aca="false">IN15+IN48</f>
        <v>384</v>
      </c>
      <c r="IO87" s="6" t="n">
        <f aca="false">IO15+IO48</f>
        <v>463</v>
      </c>
      <c r="IP87" s="6" t="n">
        <f aca="false">IP15+IP48</f>
        <v>58</v>
      </c>
      <c r="IQ87" s="6" t="n">
        <f aca="false">IQ15+IQ48</f>
        <v>125</v>
      </c>
      <c r="IR87" s="6" t="n">
        <f aca="false">IR15+IR48</f>
        <v>19</v>
      </c>
      <c r="IS87" s="6" t="n">
        <f aca="false">IS15+IS48</f>
        <v>162</v>
      </c>
      <c r="IT87" s="6" t="n">
        <f aca="false">IT15+IT48</f>
        <v>173</v>
      </c>
      <c r="IU87" s="6" t="n">
        <f aca="false">IU15+IU48</f>
        <v>51</v>
      </c>
      <c r="IV87" s="6" t="n">
        <f aca="false">IV15+IV48</f>
        <v>24</v>
      </c>
      <c r="IW87" s="6" t="n">
        <f aca="false">IW15+IW48</f>
        <v>150</v>
      </c>
      <c r="IX87" s="6" t="n">
        <f aca="false">IX15+IX48</f>
        <v>466</v>
      </c>
      <c r="IY87" s="6" t="n">
        <f aca="false">IY15+IY48</f>
        <v>0</v>
      </c>
      <c r="IZ87" s="5" t="s">
        <v>27</v>
      </c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</row>
    <row r="88" customFormat="false" ht="12.8" hidden="false" customHeight="false" outlineLevel="0" collapsed="false">
      <c r="A88" s="3" t="s">
        <v>28</v>
      </c>
      <c r="B88" s="6" t="n">
        <f aca="false">B16+B49</f>
        <v>557</v>
      </c>
      <c r="C88" s="6" t="n">
        <f aca="false">C16+C49</f>
        <v>498</v>
      </c>
      <c r="D88" s="6" t="n">
        <f aca="false">D16+D49</f>
        <v>439</v>
      </c>
      <c r="E88" s="6" t="n">
        <f aca="false">E16+E49</f>
        <v>152</v>
      </c>
      <c r="F88" s="6" t="n">
        <f aca="false">F16+F49</f>
        <v>159</v>
      </c>
      <c r="G88" s="6" t="n">
        <f aca="false">G16+G49</f>
        <v>348</v>
      </c>
      <c r="H88" s="6" t="n">
        <f aca="false">H16+H49</f>
        <v>261</v>
      </c>
      <c r="I88" s="6" t="n">
        <f aca="false">I16+I49</f>
        <v>259</v>
      </c>
      <c r="J88" s="6" t="n">
        <f aca="false">J16+J49</f>
        <v>220</v>
      </c>
      <c r="K88" s="6" t="n">
        <f aca="false">K16+K49</f>
        <v>232</v>
      </c>
      <c r="L88" s="6" t="n">
        <f aca="false">L16+L49</f>
        <v>145</v>
      </c>
      <c r="M88" s="6" t="n">
        <f aca="false">M16+M49</f>
        <v>198</v>
      </c>
      <c r="N88" s="6" t="n">
        <f aca="false">N16+N49</f>
        <v>228</v>
      </c>
      <c r="O88" s="6" t="n">
        <f aca="false">O16+O49</f>
        <v>118</v>
      </c>
      <c r="P88" s="6" t="n">
        <f aca="false">P16+P49</f>
        <v>147</v>
      </c>
      <c r="Q88" s="6" t="n">
        <f aca="false">Q16+Q49</f>
        <v>152</v>
      </c>
      <c r="R88" s="6" t="n">
        <f aca="false">R16+R49</f>
        <v>154</v>
      </c>
      <c r="S88" s="6" t="n">
        <f aca="false">S16+S49</f>
        <v>294</v>
      </c>
      <c r="T88" s="6" t="n">
        <f aca="false">T16+T49</f>
        <v>121</v>
      </c>
      <c r="U88" s="6" t="n">
        <f aca="false">U16+U49</f>
        <v>65</v>
      </c>
      <c r="V88" s="6" t="n">
        <f aca="false">V16+V49</f>
        <v>86</v>
      </c>
      <c r="W88" s="6" t="n">
        <f aca="false">W16+W49</f>
        <v>35</v>
      </c>
      <c r="X88" s="6" t="n">
        <f aca="false">X16+X49</f>
        <v>69</v>
      </c>
      <c r="Y88" s="6" t="n">
        <f aca="false">Y16+Y49</f>
        <v>31</v>
      </c>
      <c r="Z88" s="6" t="n">
        <f aca="false">Z16+Z49</f>
        <v>32</v>
      </c>
      <c r="AA88" s="6" t="n">
        <f aca="false">AA16+AA49</f>
        <v>58</v>
      </c>
      <c r="AB88" s="6" t="n">
        <f aca="false">AB16+AB49</f>
        <v>262</v>
      </c>
      <c r="AC88" s="6" t="n">
        <f aca="false">AC16+AC49</f>
        <v>68</v>
      </c>
      <c r="AD88" s="6" t="n">
        <f aca="false">AD16+AD49</f>
        <v>89</v>
      </c>
      <c r="AE88" s="6" t="n">
        <f aca="false">AE16+AE49</f>
        <v>0</v>
      </c>
      <c r="AF88" s="5" t="s">
        <v>28</v>
      </c>
      <c r="AG88" s="6" t="n">
        <f aca="false">AG16+AG49</f>
        <v>211</v>
      </c>
      <c r="AH88" s="6" t="n">
        <f aca="false">AH16+AH49</f>
        <v>175</v>
      </c>
      <c r="AI88" s="6" t="n">
        <f aca="false">AI16+AI49</f>
        <v>154</v>
      </c>
      <c r="AJ88" s="6" t="n">
        <f aca="false">AJ16+AJ49</f>
        <v>124</v>
      </c>
      <c r="AK88" s="6" t="n">
        <f aca="false">AK16+AK49</f>
        <v>164</v>
      </c>
      <c r="AL88" s="6" t="n">
        <f aca="false">AL16+AL49</f>
        <v>247</v>
      </c>
      <c r="AM88" s="6" t="n">
        <f aca="false">AM16+AM49</f>
        <v>228</v>
      </c>
      <c r="AN88" s="6" t="n">
        <f aca="false">AN16+AN49</f>
        <v>246</v>
      </c>
      <c r="AO88" s="6" t="n">
        <f aca="false">AO16+AO49</f>
        <v>435</v>
      </c>
      <c r="AP88" s="6" t="n">
        <f aca="false">AP16+AP49</f>
        <v>224</v>
      </c>
      <c r="AQ88" s="6" t="n">
        <f aca="false">AQ16+AQ49</f>
        <v>226</v>
      </c>
      <c r="AR88" s="6" t="n">
        <f aca="false">AR16+AR49</f>
        <v>287</v>
      </c>
      <c r="AS88" s="6" t="n">
        <f aca="false">AS16+AS49</f>
        <v>342</v>
      </c>
      <c r="AT88" s="6" t="n">
        <f aca="false">AT16+AT49</f>
        <v>417</v>
      </c>
      <c r="AU88" s="6" t="n">
        <f aca="false">AU16+AU49</f>
        <v>293</v>
      </c>
      <c r="AV88" s="6" t="n">
        <f aca="false">AV16+AV49</f>
        <v>317</v>
      </c>
      <c r="AW88" s="6" t="n">
        <f aca="false">AW16+AW49</f>
        <v>313</v>
      </c>
      <c r="AX88" s="6" t="n">
        <f aca="false">AX16+AX49</f>
        <v>402</v>
      </c>
      <c r="AY88" s="6" t="n">
        <f aca="false">AY16+AY49</f>
        <v>313</v>
      </c>
      <c r="AZ88" s="6" t="n">
        <f aca="false">AZ16+AZ49</f>
        <v>121</v>
      </c>
      <c r="BA88" s="6" t="n">
        <f aca="false">BA16+BA49</f>
        <v>192</v>
      </c>
      <c r="BB88" s="6" t="n">
        <f aca="false">BB16+BB49</f>
        <v>133</v>
      </c>
      <c r="BC88" s="6" t="n">
        <f aca="false">BC16+BC49</f>
        <v>104</v>
      </c>
      <c r="BD88" s="6" t="n">
        <f aca="false">BD16+BD49</f>
        <v>80</v>
      </c>
      <c r="BE88" s="6" t="n">
        <f aca="false">BE16+BE49</f>
        <v>69</v>
      </c>
      <c r="BF88" s="6" t="n">
        <f aca="false">BF16+BF49</f>
        <v>116</v>
      </c>
      <c r="BG88" s="6" t="n">
        <f aca="false">BG16+BG49</f>
        <v>168</v>
      </c>
      <c r="BH88" s="6" t="n">
        <f aca="false">BH16+BH49</f>
        <v>303</v>
      </c>
      <c r="BI88" s="6" t="n">
        <f aca="false">BI16+BI49</f>
        <v>210</v>
      </c>
      <c r="BJ88" s="6" t="n">
        <f aca="false">BJ16+BJ49</f>
        <v>0</v>
      </c>
      <c r="BK88" s="5" t="s">
        <v>28</v>
      </c>
      <c r="BL88" s="6" t="n">
        <f aca="false">BL16+BL49</f>
        <v>122</v>
      </c>
      <c r="BM88" s="6" t="n">
        <f aca="false">BM16+BM49</f>
        <v>90</v>
      </c>
      <c r="BN88" s="6" t="n">
        <f aca="false">BN16+BN49</f>
        <v>164</v>
      </c>
      <c r="BO88" s="6" t="n">
        <f aca="false">BO16+BO49</f>
        <v>67</v>
      </c>
      <c r="BP88" s="6" t="n">
        <f aca="false">BP16+BP49</f>
        <v>70</v>
      </c>
      <c r="BQ88" s="6" t="n">
        <f aca="false">BQ16+BQ49</f>
        <v>105</v>
      </c>
      <c r="BR88" s="6" t="n">
        <f aca="false">BR16+BR49</f>
        <v>112</v>
      </c>
      <c r="BS88" s="6" t="n">
        <f aca="false">BS16+BS49</f>
        <v>95</v>
      </c>
      <c r="BT88" s="6" t="n">
        <f aca="false">BT16+BT49</f>
        <v>127</v>
      </c>
      <c r="BU88" s="6" t="n">
        <f aca="false">BU16+BU49</f>
        <v>113</v>
      </c>
      <c r="BV88" s="6" t="n">
        <f aca="false">BV16+BV49</f>
        <v>133</v>
      </c>
      <c r="BW88" s="6" t="n">
        <f aca="false">BW16+BW49</f>
        <v>107</v>
      </c>
      <c r="BX88" s="6" t="n">
        <f aca="false">BX16+BX49</f>
        <v>91</v>
      </c>
      <c r="BY88" s="6" t="n">
        <f aca="false">BY16+BY49</f>
        <v>91</v>
      </c>
      <c r="BZ88" s="6" t="n">
        <f aca="false">BZ16+BZ49</f>
        <v>119</v>
      </c>
      <c r="CA88" s="6" t="n">
        <f aca="false">CA16+CA49</f>
        <v>121</v>
      </c>
      <c r="CB88" s="6" t="n">
        <f aca="false">CB16+CB49</f>
        <v>149</v>
      </c>
      <c r="CC88" s="6" t="n">
        <f aca="false">CC16+CC49</f>
        <v>126</v>
      </c>
      <c r="CD88" s="6" t="n">
        <f aca="false">CD16+CD49</f>
        <v>127</v>
      </c>
      <c r="CE88" s="6" t="n">
        <f aca="false">CE16+CE49</f>
        <v>84</v>
      </c>
      <c r="CF88" s="6" t="n">
        <f aca="false">CF16+CF49</f>
        <v>78</v>
      </c>
      <c r="CG88" s="6" t="n">
        <f aca="false">CG16+CG49</f>
        <v>43</v>
      </c>
      <c r="CH88" s="6" t="n">
        <f aca="false">CH16+CH49</f>
        <v>41</v>
      </c>
      <c r="CI88" s="6" t="n">
        <f aca="false">CI16+CI49</f>
        <v>33</v>
      </c>
      <c r="CJ88" s="6" t="n">
        <f aca="false">CJ16+CJ49</f>
        <v>36</v>
      </c>
      <c r="CK88" s="6" t="n">
        <f aca="false">CK16+CK49</f>
        <v>50</v>
      </c>
      <c r="CL88" s="6" t="n">
        <f aca="false">CL16+CL49</f>
        <v>41</v>
      </c>
      <c r="CM88" s="6" t="n">
        <f aca="false">CM16+CM49</f>
        <v>28</v>
      </c>
      <c r="CN88" s="6" t="n">
        <f aca="false">CN16+CN49</f>
        <v>56</v>
      </c>
      <c r="CO88" s="6" t="n">
        <f aca="false">CO16+CO49</f>
        <v>0</v>
      </c>
      <c r="CP88" s="5" t="s">
        <v>28</v>
      </c>
      <c r="CQ88" s="1"/>
      <c r="CR88" s="6" t="n">
        <f aca="false">CR16+CR49</f>
        <v>11</v>
      </c>
      <c r="CS88" s="6" t="n">
        <f aca="false">CS16+CS49</f>
        <v>11</v>
      </c>
      <c r="CT88" s="6" t="n">
        <f aca="false">CT16+CT49</f>
        <v>20</v>
      </c>
      <c r="CU88" s="6" t="n">
        <f aca="false">CU16+CU49</f>
        <v>19</v>
      </c>
      <c r="CV88" s="6" t="n">
        <f aca="false">CV16+CV49</f>
        <v>21</v>
      </c>
      <c r="CW88" s="6" t="n">
        <f aca="false">CW16+CW49</f>
        <v>16</v>
      </c>
      <c r="CX88" s="6" t="n">
        <f aca="false">CX16+CX49</f>
        <v>0</v>
      </c>
      <c r="CY88" s="6" t="n">
        <f aca="false">CY16+CY49</f>
        <v>13</v>
      </c>
      <c r="CZ88" s="6" t="n">
        <f aca="false">CZ16+CZ49</f>
        <v>4</v>
      </c>
      <c r="DA88" s="6" t="n">
        <f aca="false">DA16+DA49</f>
        <v>28</v>
      </c>
      <c r="DB88" s="6" t="n">
        <f aca="false">DB16+DB49</f>
        <v>8</v>
      </c>
      <c r="DC88" s="6" t="n">
        <f aca="false">DC16+DC49</f>
        <v>15</v>
      </c>
      <c r="DD88" s="6" t="n">
        <f aca="false">DD16+DD49</f>
        <v>12</v>
      </c>
      <c r="DE88" s="6" t="n">
        <f aca="false">DE16+DE49</f>
        <v>19</v>
      </c>
      <c r="DF88" s="6" t="n">
        <f aca="false">DF16+DF49</f>
        <v>28</v>
      </c>
      <c r="DG88" s="6" t="n">
        <f aca="false">DG16+DG49</f>
        <v>25</v>
      </c>
      <c r="DH88" s="6" t="n">
        <f aca="false">DH16+DH49</f>
        <v>16</v>
      </c>
      <c r="DI88" s="6" t="n">
        <f aca="false">DI16+DI49</f>
        <v>0</v>
      </c>
      <c r="DJ88" s="5" t="s">
        <v>28</v>
      </c>
      <c r="DK88" s="6" t="n">
        <f aca="false">DK16+DK49</f>
        <v>4</v>
      </c>
      <c r="DL88" s="6" t="n">
        <f aca="false">DL16+DL49</f>
        <v>8</v>
      </c>
      <c r="DM88" s="6" t="n">
        <f aca="false">DM16+DM49</f>
        <v>7</v>
      </c>
      <c r="DN88" s="6" t="n">
        <f aca="false">DN16+DN49</f>
        <v>14</v>
      </c>
      <c r="DO88" s="6" t="n">
        <f aca="false">DO16+DO49</f>
        <v>12</v>
      </c>
      <c r="DP88" s="6" t="n">
        <f aca="false">DP16+DP49</f>
        <v>24</v>
      </c>
      <c r="DQ88" s="6" t="n">
        <f aca="false">DQ16+DQ49</f>
        <v>27</v>
      </c>
      <c r="DR88" s="6" t="n">
        <f aca="false">DR16+DR49</f>
        <v>18</v>
      </c>
      <c r="DS88" s="6" t="n">
        <f aca="false">DS16+DS49</f>
        <v>5</v>
      </c>
      <c r="DT88" s="6" t="n">
        <f aca="false">DT16+DT49</f>
        <v>25</v>
      </c>
      <c r="DU88" s="6" t="n">
        <f aca="false">DU16+DU49</f>
        <v>4</v>
      </c>
      <c r="DV88" s="6" t="n">
        <f aca="false">DV16+DV49</f>
        <v>1</v>
      </c>
      <c r="DW88" s="6" t="n">
        <f aca="false">DW16+DW49</f>
        <v>3</v>
      </c>
      <c r="DX88" s="6" t="n">
        <f aca="false">DX16+DX49</f>
        <v>1</v>
      </c>
      <c r="DY88" s="6" t="n">
        <f aca="false">DY16+DY49</f>
        <v>4</v>
      </c>
      <c r="DZ88" s="6" t="n">
        <f aca="false">DZ16+DZ49</f>
        <v>10</v>
      </c>
      <c r="EA88" s="6" t="n">
        <f aca="false">EA16+EA49</f>
        <v>0</v>
      </c>
      <c r="EB88" s="5" t="s">
        <v>28</v>
      </c>
      <c r="EC88" s="6" t="n">
        <f aca="false">EC16+EC49</f>
        <v>25</v>
      </c>
      <c r="ED88" s="6" t="n">
        <f aca="false">ED16+ED49</f>
        <v>30</v>
      </c>
      <c r="EE88" s="6" t="n">
        <f aca="false">EE16+EE49</f>
        <v>35</v>
      </c>
      <c r="EF88" s="6" t="n">
        <f aca="false">EF16+EF49</f>
        <v>8</v>
      </c>
      <c r="EG88" s="6" t="n">
        <f aca="false">EG16+EG49</f>
        <v>25</v>
      </c>
      <c r="EH88" s="6" t="n">
        <f aca="false">EH16+EH49</f>
        <v>29</v>
      </c>
      <c r="EI88" s="6" t="n">
        <f aca="false">EI16+EI49</f>
        <v>10</v>
      </c>
      <c r="EJ88" s="6" t="n">
        <f aca="false">EJ16+EJ49</f>
        <v>13</v>
      </c>
      <c r="EK88" s="6" t="n">
        <f aca="false">EK16+EK49</f>
        <v>6</v>
      </c>
      <c r="EL88" s="6" t="n">
        <f aca="false">EL16+EL49</f>
        <v>4</v>
      </c>
      <c r="EM88" s="6" t="n">
        <f aca="false">EM16+EM49</f>
        <v>7</v>
      </c>
      <c r="EN88" s="6" t="n">
        <f aca="false">EN16+EN49</f>
        <v>4</v>
      </c>
      <c r="EO88" s="6" t="n">
        <f aca="false">EO16+EO49</f>
        <v>6</v>
      </c>
      <c r="EP88" s="6" t="n">
        <f aca="false">EP16+EP49</f>
        <v>11</v>
      </c>
      <c r="EQ88" s="6" t="n">
        <f aca="false">EQ16+EQ49</f>
        <v>0</v>
      </c>
      <c r="ER88" s="5" t="s">
        <v>28</v>
      </c>
      <c r="ES88" s="6" t="n">
        <f aca="false">ES16+ES49</f>
        <v>27</v>
      </c>
      <c r="ET88" s="6" t="n">
        <f aca="false">ET16+ET49</f>
        <v>147</v>
      </c>
      <c r="EU88" s="6" t="n">
        <f aca="false">EU16+EU49</f>
        <v>3</v>
      </c>
      <c r="EV88" s="6" t="n">
        <f aca="false">EV16+EV49</f>
        <v>2</v>
      </c>
      <c r="EW88" s="6" t="n">
        <f aca="false">EW16+EW49</f>
        <v>20</v>
      </c>
      <c r="EX88" s="6" t="n">
        <f aca="false">EX16+EX49</f>
        <v>59</v>
      </c>
      <c r="EY88" s="6" t="n">
        <f aca="false">EY16+EY49</f>
        <v>16</v>
      </c>
      <c r="EZ88" s="6" t="n">
        <f aca="false">EZ16+EZ49</f>
        <v>85</v>
      </c>
      <c r="FA88" s="6" t="n">
        <f aca="false">FA16+FA49</f>
        <v>21</v>
      </c>
      <c r="FB88" s="6" t="n">
        <f aca="false">FB16+FB49</f>
        <v>31</v>
      </c>
      <c r="FC88" s="6" t="n">
        <f aca="false">FC16+FC49</f>
        <v>33</v>
      </c>
      <c r="FD88" s="6" t="n">
        <f aca="false">FD16+FD49</f>
        <v>2075</v>
      </c>
      <c r="FE88" s="6" t="n">
        <f aca="false">FE16+FE49</f>
        <v>108</v>
      </c>
      <c r="FF88" s="6" t="n">
        <f aca="false">FF16+FF49</f>
        <v>33</v>
      </c>
      <c r="FG88" s="6" t="n">
        <f aca="false">FG16+FG49</f>
        <v>235</v>
      </c>
      <c r="FH88" s="6" t="n">
        <f aca="false">FH16+FH49</f>
        <v>99</v>
      </c>
      <c r="FI88" s="6" t="n">
        <f aca="false">FI16+FI49</f>
        <v>498</v>
      </c>
      <c r="FJ88" s="6" t="n">
        <f aca="false">FJ16+FJ49</f>
        <v>230</v>
      </c>
      <c r="FK88" s="6" t="n">
        <f aca="false">FK16+FK49</f>
        <v>823</v>
      </c>
      <c r="FL88" s="6" t="n">
        <f aca="false">FL16+FL49</f>
        <v>217</v>
      </c>
      <c r="FM88" s="6" t="n">
        <f aca="false">FM16+FM49</f>
        <v>120</v>
      </c>
      <c r="FN88" s="6" t="n">
        <f aca="false">FN16+FN49</f>
        <v>218</v>
      </c>
      <c r="FO88" s="6" t="n">
        <f aca="false">FO16+FO49</f>
        <v>28</v>
      </c>
      <c r="FP88" s="6" t="n">
        <f aca="false">FP16+FP49</f>
        <v>314</v>
      </c>
      <c r="FQ88" s="6" t="n">
        <f aca="false">FQ16+FQ49</f>
        <v>88</v>
      </c>
      <c r="FR88" s="6" t="n">
        <f aca="false">FR16+FR49</f>
        <v>347</v>
      </c>
      <c r="FS88" s="6" t="n">
        <f aca="false">FS16+FS49</f>
        <v>436</v>
      </c>
      <c r="FT88" s="6" t="n">
        <f aca="false">FT16+FT49</f>
        <v>334</v>
      </c>
      <c r="FU88" s="6" t="n">
        <f aca="false">FU16+FU49</f>
        <v>689</v>
      </c>
      <c r="FV88" s="6" t="n">
        <f aca="false">FV16+FV49</f>
        <v>0</v>
      </c>
      <c r="FW88" s="5" t="s">
        <v>28</v>
      </c>
      <c r="FX88" s="6" t="n">
        <f aca="false">B88+AG88+BL88+ES88</f>
        <v>917</v>
      </c>
      <c r="FY88" s="6" t="n">
        <f aca="false">C88+AH88+BM88+ET88</f>
        <v>910</v>
      </c>
      <c r="FZ88" s="6" t="n">
        <f aca="false">D88+AI88+BN88+EU88</f>
        <v>760</v>
      </c>
      <c r="GA88" s="6" t="n">
        <f aca="false">E88+AJ88+BO88+EV88</f>
        <v>345</v>
      </c>
      <c r="GB88" s="6" t="n">
        <f aca="false">F88+AK88+BP88+EW88</f>
        <v>413</v>
      </c>
      <c r="GC88" s="6" t="n">
        <f aca="false">G88+AL88+BQ88+EX88</f>
        <v>759</v>
      </c>
      <c r="GD88" s="6" t="n">
        <f aca="false">H88+AM88+BR88+EY88</f>
        <v>617</v>
      </c>
      <c r="GE88" s="6" t="n">
        <f aca="false">I88+AN88+BS88+EZ88</f>
        <v>685</v>
      </c>
      <c r="GF88" s="6" t="n">
        <f aca="false">J88+AO88+BT88+FA88</f>
        <v>803</v>
      </c>
      <c r="GG88" s="6" t="n">
        <f aca="false">K88+AP88+BU88+FB88</f>
        <v>600</v>
      </c>
      <c r="GH88" s="6" t="n">
        <f aca="false">L88+AQ88+BV88+FC88</f>
        <v>537</v>
      </c>
      <c r="GI88" s="6" t="n">
        <f aca="false">M88+AR88+BW88+FD88</f>
        <v>2667</v>
      </c>
      <c r="GJ88" s="6" t="n">
        <f aca="false">N88+AS88+BX88+FE88</f>
        <v>769</v>
      </c>
      <c r="GK88" s="6" t="n">
        <f aca="false">O88+AT88+BY88+FF88</f>
        <v>659</v>
      </c>
      <c r="GL88" s="6" t="n">
        <f aca="false">FG88+DL88+CT88+BZ88+AU88+P88</f>
        <v>822</v>
      </c>
      <c r="GM88" s="6" t="n">
        <f aca="false">FH88+DM88+CU88+CA88+AV88+Q88+EC88</f>
        <v>740</v>
      </c>
      <c r="GN88" s="6" t="n">
        <f aca="false">FI88+DN88+CV88+CB88+AW88+R88+ED88</f>
        <v>1179</v>
      </c>
      <c r="GO88" s="6" t="n">
        <f aca="false">FJ88+DO88+CW88+CC88+AX88+S88+EE88</f>
        <v>1115</v>
      </c>
      <c r="GP88" s="6" t="n">
        <f aca="false">FK88+DP88+CX88+CD88+AY88+T88+EF88</f>
        <v>1416</v>
      </c>
      <c r="GQ88" s="6" t="n">
        <f aca="false">FL88+DQ88+CY88+CE88+AZ88+U88+EG88</f>
        <v>552</v>
      </c>
      <c r="GR88" s="10" t="n">
        <f aca="false">FM88+DR88+CZ88+CF88+BA88+V88+EH88</f>
        <v>527</v>
      </c>
      <c r="GS88" s="10" t="n">
        <f aca="false">FN88+DS88+DA88+CG88+BB88+W88+EI88</f>
        <v>472</v>
      </c>
      <c r="GT88" s="10" t="n">
        <f aca="false">FO88+DT88+DB88+CH88+BC88+X88+EJ88</f>
        <v>288</v>
      </c>
      <c r="GU88" s="10" t="n">
        <f aca="false">FP88+DU88+DC88+CI88+BD88+Y88+EK88</f>
        <v>483</v>
      </c>
      <c r="GV88" s="6" t="n">
        <f aca="false">Z88+BE88+CJ88+DD88+DV88+EL88+FQ88</f>
        <v>242</v>
      </c>
      <c r="GW88" s="6" t="n">
        <f aca="false">AA88+BF88+CK88+DE88+DW88+EM88+FR88</f>
        <v>600</v>
      </c>
      <c r="GX88" s="6" t="n">
        <f aca="false">AB88+BG88+CL88+DF88+DX88+EN88+FS88</f>
        <v>940</v>
      </c>
      <c r="GY88" s="6" t="n">
        <f aca="false">AC88+BH88+CM88+DG88+DY88+EO88+FT88</f>
        <v>768</v>
      </c>
      <c r="GZ88" s="6" t="n">
        <f aca="false">AD88+BI88+CN88+DH88+DZ88+EP88+FU88</f>
        <v>1081</v>
      </c>
      <c r="HA88" s="6" t="n">
        <f aca="false">AE88+BJ88+CO88+DI88+EA88+EQ88+FV88</f>
        <v>0</v>
      </c>
      <c r="HB88" s="9" t="n">
        <f aca="false">(GZ88-GZ87)/(GZ87+0.01)*100</f>
        <v>40.9381885503449</v>
      </c>
      <c r="HC88" s="9" t="n">
        <f aca="false">(GZ88-GY88)/(GY88+0.01)*100</f>
        <v>40.7546776734678</v>
      </c>
      <c r="HD88" s="5" t="s">
        <v>28</v>
      </c>
      <c r="HE88" s="6" t="n">
        <f aca="false">HE16+HE49</f>
        <v>85</v>
      </c>
      <c r="HF88" s="6" t="n">
        <f aca="false">HF16+HF49</f>
        <v>10</v>
      </c>
      <c r="HG88" s="6" t="n">
        <f aca="false">HG16+HG49</f>
        <v>3</v>
      </c>
      <c r="HH88" s="6" t="n">
        <f aca="false">HH16+HH49</f>
        <v>16</v>
      </c>
      <c r="HI88" s="6" t="n">
        <f aca="false">HI16+HI49</f>
        <v>24</v>
      </c>
      <c r="HJ88" s="6" t="n">
        <f aca="false">HJ16+HJ49</f>
        <v>5</v>
      </c>
      <c r="HK88" s="6" t="n">
        <f aca="false">HK16+HK49</f>
        <v>11</v>
      </c>
      <c r="HL88" s="6" t="n">
        <f aca="false">HL16+HL49</f>
        <v>67</v>
      </c>
      <c r="HM88" s="6" t="n">
        <f aca="false">HM16+HM49</f>
        <v>17</v>
      </c>
      <c r="HN88" s="6" t="n">
        <f aca="false">HN16+HN49</f>
        <v>295</v>
      </c>
      <c r="HO88" s="6" t="n">
        <f aca="false">HO16+HO49</f>
        <v>8</v>
      </c>
      <c r="HP88" s="6" t="n">
        <f aca="false">HP16+HP49</f>
        <v>190</v>
      </c>
      <c r="HQ88" s="6" t="n">
        <f aca="false">HQ16+HQ49</f>
        <v>56</v>
      </c>
      <c r="HR88" s="6" t="n">
        <f aca="false">HR16+HR49</f>
        <v>45</v>
      </c>
      <c r="HS88" s="6" t="n">
        <f aca="false">HS16+HS49</f>
        <v>4</v>
      </c>
      <c r="HT88" s="6" t="n">
        <f aca="false">HT16+HT49</f>
        <v>4</v>
      </c>
      <c r="HU88" s="6" t="n">
        <f aca="false">HU16+HU49</f>
        <v>13</v>
      </c>
      <c r="HV88" s="6" t="n">
        <f aca="false">HV16+HV49</f>
        <v>7</v>
      </c>
      <c r="HW88" s="6" t="n">
        <f aca="false">HW16+HW49</f>
        <v>277</v>
      </c>
      <c r="HX88" s="6" t="n">
        <f aca="false">HX16+HX49</f>
        <v>8</v>
      </c>
      <c r="HY88" s="6" t="n">
        <f aca="false">HY16+HY49</f>
        <v>48</v>
      </c>
      <c r="HZ88" s="6" t="n">
        <f aca="false">HZ16+HZ49</f>
        <v>6</v>
      </c>
      <c r="IA88" s="6" t="n">
        <f aca="false">IA16+IA49</f>
        <v>0</v>
      </c>
      <c r="IB88" s="5" t="s">
        <v>28</v>
      </c>
      <c r="IC88" s="6" t="n">
        <f aca="false">IC16+IC49</f>
        <v>85</v>
      </c>
      <c r="ID88" s="6" t="n">
        <f aca="false">ID16+ID49</f>
        <v>11</v>
      </c>
      <c r="IE88" s="6" t="n">
        <f aca="false">IE16+IE49</f>
        <v>28</v>
      </c>
      <c r="IF88" s="6" t="n">
        <f aca="false">IF16+IF49</f>
        <v>17</v>
      </c>
      <c r="IG88" s="6" t="n">
        <f aca="false">IG16+IG49</f>
        <v>2051</v>
      </c>
      <c r="IH88" s="6" t="n">
        <f aca="false">IH16+IH49</f>
        <v>103</v>
      </c>
      <c r="II88" s="6" t="n">
        <f aca="false">II16+II49</f>
        <v>22</v>
      </c>
      <c r="IJ88" s="6" t="n">
        <f aca="false">IJ16+IJ49</f>
        <v>168</v>
      </c>
      <c r="IK88" s="6" t="n">
        <f aca="false">IK16+IK49</f>
        <v>82</v>
      </c>
      <c r="IL88" s="6" t="n">
        <f aca="false">IL16+IL49</f>
        <v>203</v>
      </c>
      <c r="IM88" s="6" t="n">
        <f aca="false">IM16+IM49</f>
        <v>322</v>
      </c>
      <c r="IN88" s="6" t="n">
        <f aca="false">IN16+IN49</f>
        <v>633</v>
      </c>
      <c r="IO88" s="6" t="n">
        <f aca="false">IO16+IO49</f>
        <v>161</v>
      </c>
      <c r="IP88" s="6" t="n">
        <f aca="false">IP16+IP49</f>
        <v>75</v>
      </c>
      <c r="IQ88" s="6" t="n">
        <f aca="false">IQ16+IQ49</f>
        <v>214</v>
      </c>
      <c r="IR88" s="6" t="n">
        <f aca="false">IR16+IR49</f>
        <v>24</v>
      </c>
      <c r="IS88" s="6" t="n">
        <f aca="false">IS16+IS49</f>
        <v>301</v>
      </c>
      <c r="IT88" s="6" t="n">
        <f aca="false">IT16+IT49</f>
        <v>81</v>
      </c>
      <c r="IU88" s="6" t="n">
        <f aca="false">IU16+IU49</f>
        <v>70</v>
      </c>
      <c r="IV88" s="6" t="n">
        <f aca="false">IV16+IV49</f>
        <v>428</v>
      </c>
      <c r="IW88" s="6" t="n">
        <f aca="false">IW16+IW49</f>
        <v>286</v>
      </c>
      <c r="IX88" s="6" t="n">
        <f aca="false">IX16+IX49</f>
        <v>683</v>
      </c>
      <c r="IY88" s="6" t="n">
        <f aca="false">IY16+IY49</f>
        <v>0</v>
      </c>
      <c r="IZ88" s="5" t="s">
        <v>28</v>
      </c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</row>
    <row r="89" customFormat="false" ht="12.8" hidden="false" customHeight="false" outlineLevel="0" collapsed="false">
      <c r="A89" s="3" t="s">
        <v>29</v>
      </c>
      <c r="B89" s="6" t="n">
        <f aca="false">B17+B50</f>
        <v>724</v>
      </c>
      <c r="C89" s="6" t="n">
        <f aca="false">C17+C50</f>
        <v>328</v>
      </c>
      <c r="D89" s="6" t="n">
        <f aca="false">D17+D50</f>
        <v>516</v>
      </c>
      <c r="E89" s="6" t="n">
        <f aca="false">E17+E50</f>
        <v>78</v>
      </c>
      <c r="F89" s="6" t="n">
        <f aca="false">F17+F50</f>
        <v>155</v>
      </c>
      <c r="G89" s="6" t="n">
        <f aca="false">G17+G50</f>
        <v>231</v>
      </c>
      <c r="H89" s="6" t="n">
        <f aca="false">H17+H50</f>
        <v>432</v>
      </c>
      <c r="I89" s="6" t="n">
        <f aca="false">I17+I50</f>
        <v>221</v>
      </c>
      <c r="J89" s="6" t="n">
        <f aca="false">J17+J50</f>
        <v>210</v>
      </c>
      <c r="K89" s="6" t="n">
        <f aca="false">K17+K50</f>
        <v>200</v>
      </c>
      <c r="L89" s="6" t="n">
        <f aca="false">L17+L50</f>
        <v>145</v>
      </c>
      <c r="M89" s="6" t="n">
        <f aca="false">M17+M50</f>
        <v>171</v>
      </c>
      <c r="N89" s="6" t="n">
        <f aca="false">N17+N50</f>
        <v>145</v>
      </c>
      <c r="O89" s="6" t="n">
        <f aca="false">O17+O50</f>
        <v>161</v>
      </c>
      <c r="P89" s="6" t="n">
        <f aca="false">P17+P50</f>
        <v>114</v>
      </c>
      <c r="Q89" s="6" t="n">
        <f aca="false">Q17+Q50</f>
        <v>148</v>
      </c>
      <c r="R89" s="6" t="n">
        <f aca="false">R17+R50</f>
        <v>113</v>
      </c>
      <c r="S89" s="6" t="n">
        <f aca="false">S17+S50</f>
        <v>77</v>
      </c>
      <c r="T89" s="6" t="n">
        <f aca="false">T17+T50</f>
        <v>99</v>
      </c>
      <c r="U89" s="6" t="n">
        <f aca="false">U17+U50</f>
        <v>86</v>
      </c>
      <c r="V89" s="6" t="n">
        <f aca="false">V17+V50</f>
        <v>53</v>
      </c>
      <c r="W89" s="6" t="n">
        <f aca="false">W17+W50</f>
        <v>31</v>
      </c>
      <c r="X89" s="6" t="n">
        <f aca="false">X17+X50</f>
        <v>30</v>
      </c>
      <c r="Y89" s="6" t="n">
        <f aca="false">Y17+Y50</f>
        <v>38</v>
      </c>
      <c r="Z89" s="6" t="n">
        <f aca="false">Z17+Z50</f>
        <v>22</v>
      </c>
      <c r="AA89" s="6" t="n">
        <f aca="false">AA17+AA50</f>
        <v>33</v>
      </c>
      <c r="AB89" s="6" t="n">
        <f aca="false">AB17+AB50</f>
        <v>56</v>
      </c>
      <c r="AC89" s="6" t="n">
        <f aca="false">AC17+AC50</f>
        <v>46</v>
      </c>
      <c r="AD89" s="6" t="n">
        <f aca="false">AD17+AD50</f>
        <v>468</v>
      </c>
      <c r="AE89" s="6" t="n">
        <f aca="false">AE17+AE50</f>
        <v>0</v>
      </c>
      <c r="AF89" s="5" t="s">
        <v>29</v>
      </c>
      <c r="AG89" s="6" t="n">
        <f aca="false">AG17+AG50</f>
        <v>193</v>
      </c>
      <c r="AH89" s="6" t="n">
        <f aca="false">AH17+AH50</f>
        <v>172</v>
      </c>
      <c r="AI89" s="6" t="n">
        <f aca="false">AI17+AI50</f>
        <v>149</v>
      </c>
      <c r="AJ89" s="6" t="n">
        <f aca="false">AJ17+AJ50</f>
        <v>91</v>
      </c>
      <c r="AK89" s="6" t="n">
        <f aca="false">AK17+AK50</f>
        <v>83</v>
      </c>
      <c r="AL89" s="6" t="n">
        <f aca="false">AL17+AL50</f>
        <v>130</v>
      </c>
      <c r="AM89" s="6" t="n">
        <f aca="false">AM17+AM50</f>
        <v>195</v>
      </c>
      <c r="AN89" s="6" t="n">
        <f aca="false">AN17+AN50</f>
        <v>235</v>
      </c>
      <c r="AO89" s="6" t="n">
        <f aca="false">AO17+AO50</f>
        <v>191</v>
      </c>
      <c r="AP89" s="6" t="n">
        <f aca="false">AP17+AP50</f>
        <v>207</v>
      </c>
      <c r="AQ89" s="6" t="n">
        <f aca="false">AQ17+AQ50</f>
        <v>231</v>
      </c>
      <c r="AR89" s="6" t="n">
        <f aca="false">AR17+AR50</f>
        <v>263</v>
      </c>
      <c r="AS89" s="6" t="n">
        <f aca="false">AS17+AS50</f>
        <v>271</v>
      </c>
      <c r="AT89" s="6" t="n">
        <f aca="false">AT17+AT50</f>
        <v>213</v>
      </c>
      <c r="AU89" s="6" t="n">
        <f aca="false">AU17+AU50</f>
        <v>229</v>
      </c>
      <c r="AV89" s="6" t="n">
        <f aca="false">AV17+AV50</f>
        <v>224</v>
      </c>
      <c r="AW89" s="6" t="n">
        <f aca="false">AW17+AW50</f>
        <v>294</v>
      </c>
      <c r="AX89" s="6" t="n">
        <f aca="false">AX17+AX50</f>
        <v>257</v>
      </c>
      <c r="AY89" s="6" t="n">
        <f aca="false">AY17+AY50</f>
        <v>241</v>
      </c>
      <c r="AZ89" s="6" t="n">
        <f aca="false">AZ17+AZ50</f>
        <v>231</v>
      </c>
      <c r="BA89" s="6" t="n">
        <f aca="false">BA17+BA50</f>
        <v>198</v>
      </c>
      <c r="BB89" s="6" t="n">
        <f aca="false">BB17+BB50</f>
        <v>43</v>
      </c>
      <c r="BC89" s="6" t="n">
        <f aca="false">BC17+BC50</f>
        <v>110</v>
      </c>
      <c r="BD89" s="6" t="n">
        <f aca="false">BD17+BD50</f>
        <v>46</v>
      </c>
      <c r="BE89" s="6" t="n">
        <f aca="false">BE17+BE50</f>
        <v>68</v>
      </c>
      <c r="BF89" s="6" t="n">
        <f aca="false">BF17+BF50</f>
        <v>123</v>
      </c>
      <c r="BG89" s="6" t="n">
        <f aca="false">BG17+BG50</f>
        <v>108</v>
      </c>
      <c r="BH89" s="6" t="n">
        <f aca="false">BH17+BH50</f>
        <v>158</v>
      </c>
      <c r="BI89" s="6" t="n">
        <f aca="false">BI17+BI50</f>
        <v>93</v>
      </c>
      <c r="BJ89" s="6" t="n">
        <f aca="false">BJ17+BJ50</f>
        <v>0</v>
      </c>
      <c r="BK89" s="5" t="s">
        <v>29</v>
      </c>
      <c r="BL89" s="6" t="n">
        <f aca="false">BL17+BL50</f>
        <v>93</v>
      </c>
      <c r="BM89" s="6" t="n">
        <f aca="false">BM17+BM50</f>
        <v>77</v>
      </c>
      <c r="BN89" s="6" t="n">
        <f aca="false">BN17+BN50</f>
        <v>53</v>
      </c>
      <c r="BO89" s="6" t="n">
        <f aca="false">BO17+BO50</f>
        <v>53</v>
      </c>
      <c r="BP89" s="6" t="n">
        <f aca="false">BP17+BP50</f>
        <v>38</v>
      </c>
      <c r="BQ89" s="6" t="n">
        <f aca="false">BQ17+BQ50</f>
        <v>53</v>
      </c>
      <c r="BR89" s="6" t="n">
        <f aca="false">BR17+BR50</f>
        <v>82</v>
      </c>
      <c r="BS89" s="6" t="n">
        <f aca="false">BS17+BS50</f>
        <v>93</v>
      </c>
      <c r="BT89" s="6" t="n">
        <f aca="false">BT17+BT50</f>
        <v>106</v>
      </c>
      <c r="BU89" s="6" t="n">
        <f aca="false">BU17+BU50</f>
        <v>126</v>
      </c>
      <c r="BV89" s="6" t="n">
        <f aca="false">BV17+BV50</f>
        <v>198</v>
      </c>
      <c r="BW89" s="6" t="n">
        <f aca="false">BW17+BW50</f>
        <v>107</v>
      </c>
      <c r="BX89" s="6" t="n">
        <f aca="false">BX17+BX50</f>
        <v>86</v>
      </c>
      <c r="BY89" s="6" t="n">
        <f aca="false">BY17+BY50</f>
        <v>75</v>
      </c>
      <c r="BZ89" s="6" t="n">
        <f aca="false">BZ17+BZ50</f>
        <v>84</v>
      </c>
      <c r="CA89" s="6" t="n">
        <f aca="false">CA17+CA50</f>
        <v>84</v>
      </c>
      <c r="CB89" s="6" t="n">
        <f aca="false">CB17+CB50</f>
        <v>104</v>
      </c>
      <c r="CC89" s="6" t="n">
        <f aca="false">CC17+CC50</f>
        <v>103</v>
      </c>
      <c r="CD89" s="6" t="n">
        <f aca="false">CD17+CD50</f>
        <v>118</v>
      </c>
      <c r="CE89" s="6" t="n">
        <f aca="false">CE17+CE50</f>
        <v>71</v>
      </c>
      <c r="CF89" s="6" t="n">
        <f aca="false">CF17+CF50</f>
        <v>100</v>
      </c>
      <c r="CG89" s="6" t="n">
        <f aca="false">CG17+CG50</f>
        <v>24</v>
      </c>
      <c r="CH89" s="6" t="n">
        <f aca="false">CH17+CH50</f>
        <v>32</v>
      </c>
      <c r="CI89" s="6" t="n">
        <f aca="false">CI17+CI50</f>
        <v>26</v>
      </c>
      <c r="CJ89" s="6" t="n">
        <f aca="false">CJ17+CJ50</f>
        <v>24</v>
      </c>
      <c r="CK89" s="6" t="n">
        <f aca="false">CK17+CK50</f>
        <v>43</v>
      </c>
      <c r="CL89" s="6" t="n">
        <f aca="false">CL17+CL50</f>
        <v>38</v>
      </c>
      <c r="CM89" s="6" t="n">
        <f aca="false">CM17+CM50</f>
        <v>24</v>
      </c>
      <c r="CN89" s="6" t="n">
        <f aca="false">CN17+CN50</f>
        <v>21</v>
      </c>
      <c r="CO89" s="6" t="n">
        <f aca="false">CO17+CO50</f>
        <v>0</v>
      </c>
      <c r="CP89" s="5" t="s">
        <v>29</v>
      </c>
      <c r="CQ89" s="1"/>
      <c r="CR89" s="6" t="n">
        <f aca="false">CR17+CR50</f>
        <v>6</v>
      </c>
      <c r="CS89" s="6" t="n">
        <f aca="false">CS17+CS50</f>
        <v>14</v>
      </c>
      <c r="CT89" s="6" t="n">
        <f aca="false">CT17+CT50</f>
        <v>13</v>
      </c>
      <c r="CU89" s="6" t="n">
        <f aca="false">CU17+CU50</f>
        <v>9</v>
      </c>
      <c r="CV89" s="6" t="n">
        <f aca="false">CV17+CV50</f>
        <v>8</v>
      </c>
      <c r="CW89" s="6" t="n">
        <f aca="false">CW17+CW50</f>
        <v>12</v>
      </c>
      <c r="CX89" s="6" t="n">
        <f aca="false">CX17+CX50</f>
        <v>27</v>
      </c>
      <c r="CY89" s="6" t="n">
        <f aca="false">CY17+CY50</f>
        <v>7</v>
      </c>
      <c r="CZ89" s="6" t="n">
        <f aca="false">CZ17+CZ50</f>
        <v>20</v>
      </c>
      <c r="DA89" s="6" t="n">
        <f aca="false">DA17+DA50</f>
        <v>2</v>
      </c>
      <c r="DB89" s="6" t="n">
        <f aca="false">DB17+DB50</f>
        <v>13</v>
      </c>
      <c r="DC89" s="6" t="n">
        <f aca="false">DC17+DC50</f>
        <v>24</v>
      </c>
      <c r="DD89" s="6" t="n">
        <f aca="false">DD17+DD50</f>
        <v>15</v>
      </c>
      <c r="DE89" s="6" t="n">
        <f aca="false">DE17+DE50</f>
        <v>20</v>
      </c>
      <c r="DF89" s="6" t="n">
        <f aca="false">DF17+DF50</f>
        <v>13</v>
      </c>
      <c r="DG89" s="6" t="n">
        <f aca="false">DG17+DG50</f>
        <v>19</v>
      </c>
      <c r="DH89" s="6" t="n">
        <f aca="false">DH17+DH50</f>
        <v>23</v>
      </c>
      <c r="DI89" s="6" t="n">
        <f aca="false">DI17+DI50</f>
        <v>0</v>
      </c>
      <c r="DJ89" s="5" t="s">
        <v>29</v>
      </c>
      <c r="DK89" s="6" t="n">
        <f aca="false">DK17+DK50</f>
        <v>12</v>
      </c>
      <c r="DL89" s="6" t="n">
        <f aca="false">DL17+DL50</f>
        <v>6</v>
      </c>
      <c r="DM89" s="6" t="n">
        <f aca="false">DM17+DM50</f>
        <v>10</v>
      </c>
      <c r="DN89" s="6" t="n">
        <f aca="false">DN17+DN50</f>
        <v>20</v>
      </c>
      <c r="DO89" s="6" t="n">
        <f aca="false">DO17+DO50</f>
        <v>10</v>
      </c>
      <c r="DP89" s="6" t="n">
        <f aca="false">DP17+DP50</f>
        <v>26</v>
      </c>
      <c r="DQ89" s="6" t="n">
        <f aca="false">DQ17+DQ50</f>
        <v>21</v>
      </c>
      <c r="DR89" s="6" t="n">
        <f aca="false">DR17+DR50</f>
        <v>2</v>
      </c>
      <c r="DS89" s="6" t="n">
        <f aca="false">DS17+DS50</f>
        <v>7</v>
      </c>
      <c r="DT89" s="6" t="n">
        <f aca="false">DT17+DT50</f>
        <v>4</v>
      </c>
      <c r="DU89" s="6" t="n">
        <f aca="false">DU17+DU50</f>
        <v>8</v>
      </c>
      <c r="DV89" s="6" t="n">
        <f aca="false">DV17+DV50</f>
        <v>2</v>
      </c>
      <c r="DW89" s="6" t="n">
        <f aca="false">DW17+DW50</f>
        <v>3</v>
      </c>
      <c r="DX89" s="6" t="n">
        <f aca="false">DX17+DX50</f>
        <v>4</v>
      </c>
      <c r="DY89" s="6" t="n">
        <f aca="false">DY17+DY50</f>
        <v>4</v>
      </c>
      <c r="DZ89" s="6" t="n">
        <f aca="false">DZ17+DZ50</f>
        <v>11</v>
      </c>
      <c r="EA89" s="6" t="n">
        <f aca="false">EA17+EA50</f>
        <v>0</v>
      </c>
      <c r="EB89" s="5" t="s">
        <v>29</v>
      </c>
      <c r="EC89" s="6" t="n">
        <f aca="false">EC17+EC50</f>
        <v>17</v>
      </c>
      <c r="ED89" s="6" t="n">
        <f aca="false">ED17+ED50</f>
        <v>22</v>
      </c>
      <c r="EE89" s="6" t="n">
        <f aca="false">EE17+EE50</f>
        <v>25</v>
      </c>
      <c r="EF89" s="6" t="n">
        <f aca="false">EF17+EF50</f>
        <v>20</v>
      </c>
      <c r="EG89" s="6" t="n">
        <f aca="false">EG17+EG50</f>
        <v>28</v>
      </c>
      <c r="EH89" s="6" t="n">
        <f aca="false">EH17+EH50</f>
        <v>23</v>
      </c>
      <c r="EI89" s="6" t="n">
        <f aca="false">EI17+EI50</f>
        <v>5</v>
      </c>
      <c r="EJ89" s="6" t="n">
        <f aca="false">EJ17+EJ50</f>
        <v>10</v>
      </c>
      <c r="EK89" s="6" t="n">
        <f aca="false">EK17+EK50</f>
        <v>5</v>
      </c>
      <c r="EL89" s="6" t="n">
        <f aca="false">EL17+EL50</f>
        <v>7</v>
      </c>
      <c r="EM89" s="6" t="n">
        <f aca="false">EM17+EM50</f>
        <v>7</v>
      </c>
      <c r="EN89" s="6" t="n">
        <f aca="false">EN17+EN50</f>
        <v>4</v>
      </c>
      <c r="EO89" s="6" t="n">
        <f aca="false">EO17+EO50</f>
        <v>2</v>
      </c>
      <c r="EP89" s="6" t="n">
        <f aca="false">EP17+EP50</f>
        <v>8</v>
      </c>
      <c r="EQ89" s="6" t="n">
        <f aca="false">EQ17+EQ50</f>
        <v>0</v>
      </c>
      <c r="ER89" s="5" t="s">
        <v>29</v>
      </c>
      <c r="ES89" s="6" t="n">
        <f aca="false">ES17+ES50</f>
        <v>2</v>
      </c>
      <c r="ET89" s="6" t="n">
        <f aca="false">ET17+ET50</f>
        <v>5</v>
      </c>
      <c r="EU89" s="6" t="n">
        <f aca="false">EU17+EU50</f>
        <v>18</v>
      </c>
      <c r="EV89" s="6" t="n">
        <f aca="false">EV17+EV50</f>
        <v>5</v>
      </c>
      <c r="EW89" s="6" t="n">
        <f aca="false">EW17+EW50</f>
        <v>23</v>
      </c>
      <c r="EX89" s="6" t="n">
        <f aca="false">EX17+EX50</f>
        <v>42</v>
      </c>
      <c r="EY89" s="6" t="n">
        <f aca="false">EY17+EY50</f>
        <v>22</v>
      </c>
      <c r="EZ89" s="6" t="n">
        <f aca="false">EZ17+EZ50</f>
        <v>82</v>
      </c>
      <c r="FA89" s="6" t="n">
        <f aca="false">FA17+FA50</f>
        <v>87</v>
      </c>
      <c r="FB89" s="6" t="n">
        <f aca="false">FB17+FB50</f>
        <v>190</v>
      </c>
      <c r="FC89" s="6" t="n">
        <f aca="false">FC17+FC50</f>
        <v>213</v>
      </c>
      <c r="FD89" s="6" t="n">
        <f aca="false">FD17+FD50</f>
        <v>17</v>
      </c>
      <c r="FE89" s="6" t="n">
        <f aca="false">FE17+FE50</f>
        <v>58</v>
      </c>
      <c r="FF89" s="6" t="n">
        <f aca="false">FF17+FF50</f>
        <v>156</v>
      </c>
      <c r="FG89" s="6" t="n">
        <f aca="false">FG17+FG50</f>
        <v>119</v>
      </c>
      <c r="FH89" s="6" t="n">
        <f aca="false">FH17+FH50</f>
        <v>132</v>
      </c>
      <c r="FI89" s="6" t="n">
        <f aca="false">FI17+FI50</f>
        <v>137</v>
      </c>
      <c r="FJ89" s="6" t="n">
        <f aca="false">FJ17+FJ50</f>
        <v>437</v>
      </c>
      <c r="FK89" s="6" t="n">
        <f aca="false">FK17+FK50</f>
        <v>587</v>
      </c>
      <c r="FL89" s="6" t="n">
        <f aca="false">FL17+FL50</f>
        <v>284</v>
      </c>
      <c r="FM89" s="6" t="n">
        <f aca="false">FM17+FM50</f>
        <v>168</v>
      </c>
      <c r="FN89" s="6" t="n">
        <f aca="false">FN17+FN50</f>
        <v>52</v>
      </c>
      <c r="FO89" s="6" t="n">
        <f aca="false">FO17+FO50</f>
        <v>216</v>
      </c>
      <c r="FP89" s="6" t="n">
        <f aca="false">FP17+FP50</f>
        <v>345</v>
      </c>
      <c r="FQ89" s="6" t="n">
        <f aca="false">FQ17+FQ50</f>
        <v>386</v>
      </c>
      <c r="FR89" s="6" t="n">
        <f aca="false">FR17+FR50</f>
        <v>169</v>
      </c>
      <c r="FS89" s="6" t="n">
        <f aca="false">FS17+FS50</f>
        <v>629</v>
      </c>
      <c r="FT89" s="6" t="n">
        <f aca="false">FT17+FT50</f>
        <v>147</v>
      </c>
      <c r="FU89" s="6" t="n">
        <f aca="false">FU17+FU50</f>
        <v>510</v>
      </c>
      <c r="FV89" s="6" t="n">
        <f aca="false">FV17+FV50</f>
        <v>0</v>
      </c>
      <c r="FW89" s="5" t="s">
        <v>29</v>
      </c>
      <c r="FX89" s="6" t="n">
        <f aca="false">B89+AG89+BL89+ES89</f>
        <v>1012</v>
      </c>
      <c r="FY89" s="6" t="n">
        <f aca="false">C89+AH89+BM89+ET89</f>
        <v>582</v>
      </c>
      <c r="FZ89" s="6" t="n">
        <f aca="false">D89+AI89+BN89+EU89</f>
        <v>736</v>
      </c>
      <c r="GA89" s="6" t="n">
        <f aca="false">E89+AJ89+BO89+EV89</f>
        <v>227</v>
      </c>
      <c r="GB89" s="6" t="n">
        <f aca="false">F89+AK89+BP89+EW89</f>
        <v>299</v>
      </c>
      <c r="GC89" s="6" t="n">
        <f aca="false">G89+AL89+BQ89+EX89</f>
        <v>456</v>
      </c>
      <c r="GD89" s="6" t="n">
        <f aca="false">H89+AM89+BR89+EY89</f>
        <v>731</v>
      </c>
      <c r="GE89" s="6" t="n">
        <f aca="false">I89+AN89+BS89+EZ89</f>
        <v>631</v>
      </c>
      <c r="GF89" s="6" t="n">
        <f aca="false">J89+AO89+BT89+FA89</f>
        <v>594</v>
      </c>
      <c r="GG89" s="6" t="n">
        <f aca="false">K89+AP89+BU89+FB89</f>
        <v>723</v>
      </c>
      <c r="GH89" s="6" t="n">
        <f aca="false">L89+AQ89+BV89+FC89</f>
        <v>787</v>
      </c>
      <c r="GI89" s="6" t="n">
        <f aca="false">M89+AR89+BW89+FD89</f>
        <v>558</v>
      </c>
      <c r="GJ89" s="6" t="n">
        <f aca="false">N89+AS89+BX89+FE89</f>
        <v>560</v>
      </c>
      <c r="GK89" s="6" t="n">
        <f aca="false">O89+AT89+BY89+FF89</f>
        <v>605</v>
      </c>
      <c r="GL89" s="6" t="n">
        <f aca="false">FG89+DL89+CT89+BZ89+AU89+P89</f>
        <v>565</v>
      </c>
      <c r="GM89" s="6" t="n">
        <f aca="false">FH89+DM89+CU89+CA89+AV89+Q89+EC89</f>
        <v>624</v>
      </c>
      <c r="GN89" s="6" t="n">
        <f aca="false">FI89+DN89+CV89+CB89+AW89+R89+ED89</f>
        <v>698</v>
      </c>
      <c r="GO89" s="6" t="n">
        <f aca="false">FJ89+DO89+CW89+CC89+AX89+S89+EE89</f>
        <v>921</v>
      </c>
      <c r="GP89" s="6" t="n">
        <f aca="false">FK89+DP89+CX89+CD89+AY89+T89+EF89</f>
        <v>1118</v>
      </c>
      <c r="GQ89" s="6" t="n">
        <f aca="false">FL89+DQ89+CY89+CE89+AZ89+U89+EG89</f>
        <v>728</v>
      </c>
      <c r="GR89" s="10" t="n">
        <f aca="false">FM89+DR89+CZ89+CF89+BA89+V89+EH89</f>
        <v>564</v>
      </c>
      <c r="GS89" s="10" t="n">
        <f aca="false">FN89+DS89+DA89+CG89+BB89+W89+EI89</f>
        <v>164</v>
      </c>
      <c r="GT89" s="10" t="n">
        <f aca="false">FO89+DT89+DB89+CH89+BC89+X89+EJ89</f>
        <v>415</v>
      </c>
      <c r="GU89" s="10" t="n">
        <f aca="false">FP89+DU89+DC89+CI89+BD89+Y89+EK89</f>
        <v>492</v>
      </c>
      <c r="GV89" s="6" t="n">
        <f aca="false">Z89+BE89+CJ89+DD89+DV89+EL89+FQ89</f>
        <v>524</v>
      </c>
      <c r="GW89" s="6" t="n">
        <f aca="false">AA89+BF89+CK89+DE89+DW89+EM89+FR89</f>
        <v>398</v>
      </c>
      <c r="GX89" s="6" t="n">
        <f aca="false">AB89+BG89+CL89+DF89+DX89+EN89+FS89</f>
        <v>852</v>
      </c>
      <c r="GY89" s="6" t="n">
        <f aca="false">AC89+BH89+CM89+DG89+DY89+EO89+FT89</f>
        <v>400</v>
      </c>
      <c r="GZ89" s="6" t="n">
        <f aca="false">AD89+BI89+CN89+DH89+DZ89+EP89+FU89</f>
        <v>1134</v>
      </c>
      <c r="HA89" s="6" t="n">
        <f aca="false">AE89+BJ89+CO89+DI89+EA89+EQ89+FV89</f>
        <v>0</v>
      </c>
      <c r="HB89" s="9" t="n">
        <f aca="false">(GZ89-GZ88)/(GZ88+0.01)*100</f>
        <v>4.90282236057021</v>
      </c>
      <c r="HC89" s="9" t="n">
        <f aca="false">(GZ89-GY89)/(GY89+0.01)*100</f>
        <v>183.495412614685</v>
      </c>
      <c r="HD89" s="5" t="s">
        <v>29</v>
      </c>
      <c r="HE89" s="6" t="n">
        <f aca="false">HE17+HE50</f>
        <v>82</v>
      </c>
      <c r="HF89" s="6" t="n">
        <f aca="false">HF17+HF50</f>
        <v>34</v>
      </c>
      <c r="HG89" s="6" t="n">
        <f aca="false">HG17+HG50</f>
        <v>161</v>
      </c>
      <c r="HH89" s="6" t="n">
        <f aca="false">HH17+HH50</f>
        <v>4</v>
      </c>
      <c r="HI89" s="6" t="n">
        <f aca="false">HI17+HI50</f>
        <v>7</v>
      </c>
      <c r="HJ89" s="6" t="n">
        <f aca="false">HJ17+HJ50</f>
        <v>40</v>
      </c>
      <c r="HK89" s="6" t="n">
        <f aca="false">HK17+HK50</f>
        <v>7</v>
      </c>
      <c r="HL89" s="6" t="n">
        <f aca="false">HL17+HL50</f>
        <v>68</v>
      </c>
      <c r="HM89" s="6" t="n">
        <f aca="false">HM17+HM50</f>
        <v>17</v>
      </c>
      <c r="HN89" s="6" t="n">
        <f aca="false">HN17+HN50</f>
        <v>21</v>
      </c>
      <c r="HO89" s="6" t="n">
        <f aca="false">HO17+HO50</f>
        <v>133</v>
      </c>
      <c r="HP89" s="6" t="n">
        <f aca="false">HP17+HP50</f>
        <v>60</v>
      </c>
      <c r="HQ89" s="6" t="n">
        <f aca="false">HQ17+HQ50</f>
        <v>11</v>
      </c>
      <c r="HR89" s="6" t="n">
        <f aca="false">HR17+HR50</f>
        <v>16</v>
      </c>
      <c r="HS89" s="6" t="n">
        <f aca="false">HS17+HS50</f>
        <v>6</v>
      </c>
      <c r="HT89" s="6" t="n">
        <f aca="false">HT17+HT50</f>
        <v>44</v>
      </c>
      <c r="HU89" s="6" t="n">
        <f aca="false">HU17+HU50</f>
        <v>2</v>
      </c>
      <c r="HV89" s="6" t="n">
        <f aca="false">HV17+HV50</f>
        <v>50</v>
      </c>
      <c r="HW89" s="6" t="n">
        <f aca="false">HW17+HW50</f>
        <v>2</v>
      </c>
      <c r="HX89" s="6" t="n">
        <f aca="false">HX17+HX50</f>
        <v>88</v>
      </c>
      <c r="HY89" s="6" t="n">
        <f aca="false">HY17+HY50</f>
        <v>0</v>
      </c>
      <c r="HZ89" s="6" t="n">
        <f aca="false">HZ17+HZ50</f>
        <v>4</v>
      </c>
      <c r="IA89" s="6" t="n">
        <f aca="false">IA17+IA50</f>
        <v>0</v>
      </c>
      <c r="IB89" s="5" t="s">
        <v>29</v>
      </c>
      <c r="IC89" s="6" t="n">
        <f aca="false">IC17+IC50</f>
        <v>82</v>
      </c>
      <c r="ID89" s="6" t="n">
        <f aca="false">ID17+ID50</f>
        <v>53</v>
      </c>
      <c r="IE89" s="6" t="n">
        <f aca="false">IE17+IE50</f>
        <v>29</v>
      </c>
      <c r="IF89" s="6" t="n">
        <f aca="false">IF17+IF50</f>
        <v>209</v>
      </c>
      <c r="IG89" s="6" t="n">
        <f aca="false">IG17+IG50</f>
        <v>10</v>
      </c>
      <c r="IH89" s="6" t="n">
        <f aca="false">IH17+IH50</f>
        <v>18</v>
      </c>
      <c r="II89" s="6" t="n">
        <f aca="false">II17+II50</f>
        <v>149</v>
      </c>
      <c r="IJ89" s="6" t="n">
        <f aca="false">IJ17+IJ50</f>
        <v>51</v>
      </c>
      <c r="IK89" s="6" t="n">
        <f aca="false">IK17+IK50</f>
        <v>115</v>
      </c>
      <c r="IL89" s="6" t="n">
        <f aca="false">IL17+IL50</f>
        <v>116</v>
      </c>
      <c r="IM89" s="6" t="n">
        <f aca="false">IM17+IM50</f>
        <v>304</v>
      </c>
      <c r="IN89" s="6" t="n">
        <f aca="false">IN17+IN50</f>
        <v>527</v>
      </c>
      <c r="IO89" s="6" t="n">
        <f aca="false">IO17+IO50</f>
        <v>273</v>
      </c>
      <c r="IP89" s="6" t="n">
        <f aca="false">IP17+IP50</f>
        <v>152</v>
      </c>
      <c r="IQ89" s="6" t="n">
        <f aca="false">IQ17+IQ50</f>
        <v>46</v>
      </c>
      <c r="IR89" s="6" t="n">
        <f aca="false">IR17+IR50</f>
        <v>172</v>
      </c>
      <c r="IS89" s="6" t="n">
        <f aca="false">IS17+IS50</f>
        <v>343</v>
      </c>
      <c r="IT89" s="6" t="n">
        <f aca="false">IT17+IT50</f>
        <v>336</v>
      </c>
      <c r="IU89" s="6" t="n">
        <f aca="false">IU17+IU50</f>
        <v>167</v>
      </c>
      <c r="IV89" s="6" t="n">
        <f aca="false">IV17+IV50</f>
        <v>541</v>
      </c>
      <c r="IW89" s="6" t="n">
        <f aca="false">IW17+IW50</f>
        <v>147</v>
      </c>
      <c r="IX89" s="6" t="n">
        <f aca="false">IX17+IX50</f>
        <v>506</v>
      </c>
      <c r="IY89" s="6" t="n">
        <f aca="false">IY17+IY50</f>
        <v>0</v>
      </c>
      <c r="IZ89" s="5" t="s">
        <v>29</v>
      </c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</row>
    <row r="90" customFormat="false" ht="12.8" hidden="false" customHeight="false" outlineLevel="0" collapsed="false">
      <c r="A90" s="3" t="s">
        <v>30</v>
      </c>
      <c r="B90" s="6" t="n">
        <f aca="false">B18+B51</f>
        <v>303</v>
      </c>
      <c r="C90" s="6" t="n">
        <f aca="false">C18+C51</f>
        <v>1073</v>
      </c>
      <c r="D90" s="6" t="n">
        <f aca="false">D18+D51</f>
        <v>220</v>
      </c>
      <c r="E90" s="6" t="n">
        <f aca="false">E18+E51</f>
        <v>116</v>
      </c>
      <c r="F90" s="6" t="n">
        <f aca="false">F18+F51</f>
        <v>139</v>
      </c>
      <c r="G90" s="6" t="n">
        <f aca="false">G18+G51</f>
        <v>218</v>
      </c>
      <c r="H90" s="6" t="n">
        <f aca="false">H18+H51</f>
        <v>380</v>
      </c>
      <c r="I90" s="6" t="n">
        <f aca="false">I18+I51</f>
        <v>201</v>
      </c>
      <c r="J90" s="6" t="n">
        <f aca="false">J18+J51</f>
        <v>162</v>
      </c>
      <c r="K90" s="6" t="n">
        <f aca="false">K18+K51</f>
        <v>134</v>
      </c>
      <c r="L90" s="6" t="n">
        <f aca="false">L18+L51</f>
        <v>191</v>
      </c>
      <c r="M90" s="6" t="n">
        <f aca="false">M18+M51</f>
        <v>254</v>
      </c>
      <c r="N90" s="6" t="n">
        <f aca="false">N18+N51</f>
        <v>140</v>
      </c>
      <c r="O90" s="6" t="n">
        <f aca="false">O18+O51</f>
        <v>161</v>
      </c>
      <c r="P90" s="6" t="n">
        <f aca="false">P18+P51</f>
        <v>117</v>
      </c>
      <c r="Q90" s="6" t="n">
        <f aca="false">Q18+Q51</f>
        <v>96</v>
      </c>
      <c r="R90" s="6" t="n">
        <f aca="false">R18+R51</f>
        <v>112</v>
      </c>
      <c r="S90" s="6" t="n">
        <f aca="false">S18+S51</f>
        <v>126</v>
      </c>
      <c r="T90" s="6" t="n">
        <f aca="false">T18+T51</f>
        <v>163</v>
      </c>
      <c r="U90" s="6" t="n">
        <f aca="false">U18+U51</f>
        <v>73</v>
      </c>
      <c r="V90" s="6" t="n">
        <f aca="false">V18+V51</f>
        <v>39</v>
      </c>
      <c r="W90" s="6" t="n">
        <f aca="false">W18+W51</f>
        <v>19</v>
      </c>
      <c r="X90" s="6" t="n">
        <f aca="false">X18+X51</f>
        <v>50</v>
      </c>
      <c r="Y90" s="6" t="n">
        <f aca="false">Y18+Y51</f>
        <v>35</v>
      </c>
      <c r="Z90" s="6" t="n">
        <f aca="false">Z18+Z51</f>
        <v>34</v>
      </c>
      <c r="AA90" s="6" t="n">
        <f aca="false">AA18+AA51</f>
        <v>43</v>
      </c>
      <c r="AB90" s="6" t="n">
        <f aca="false">AB18+AB51</f>
        <v>54</v>
      </c>
      <c r="AC90" s="6" t="n">
        <f aca="false">AC18+AC51</f>
        <v>46</v>
      </c>
      <c r="AD90" s="6" t="n">
        <f aca="false">AD18+AD51</f>
        <v>106</v>
      </c>
      <c r="AE90" s="6" t="n">
        <f aca="false">AE18+AE51</f>
        <v>0</v>
      </c>
      <c r="AF90" s="5" t="s">
        <v>30</v>
      </c>
      <c r="AG90" s="6" t="n">
        <f aca="false">AG18+AG51</f>
        <v>166</v>
      </c>
      <c r="AH90" s="6" t="n">
        <f aca="false">AH18+AH51</f>
        <v>119</v>
      </c>
      <c r="AI90" s="6" t="n">
        <f aca="false">AI18+AI51</f>
        <v>83</v>
      </c>
      <c r="AJ90" s="6" t="n">
        <f aca="false">AJ18+AJ51</f>
        <v>69</v>
      </c>
      <c r="AK90" s="6" t="n">
        <f aca="false">AK18+AK51</f>
        <v>112</v>
      </c>
      <c r="AL90" s="6" t="n">
        <f aca="false">AL18+AL51</f>
        <v>177</v>
      </c>
      <c r="AM90" s="6" t="n">
        <f aca="false">AM18+AM51</f>
        <v>204</v>
      </c>
      <c r="AN90" s="6" t="n">
        <f aca="false">AN18+AN51</f>
        <v>241</v>
      </c>
      <c r="AO90" s="6" t="n">
        <f aca="false">AO18+AO51</f>
        <v>177</v>
      </c>
      <c r="AP90" s="6" t="n">
        <f aca="false">AP18+AP51</f>
        <v>178</v>
      </c>
      <c r="AQ90" s="6" t="n">
        <f aca="false">AQ18+AQ51</f>
        <v>234</v>
      </c>
      <c r="AR90" s="6" t="n">
        <f aca="false">AR18+AR51</f>
        <v>266</v>
      </c>
      <c r="AS90" s="6" t="n">
        <f aca="false">AS18+AS51</f>
        <v>218</v>
      </c>
      <c r="AT90" s="6" t="n">
        <f aca="false">AT18+AT51</f>
        <v>163</v>
      </c>
      <c r="AU90" s="6" t="n">
        <f aca="false">AU18+AU51</f>
        <v>212</v>
      </c>
      <c r="AV90" s="6" t="n">
        <f aca="false">AV18+AV51</f>
        <v>280</v>
      </c>
      <c r="AW90" s="6" t="n">
        <f aca="false">AW18+AW51</f>
        <v>295</v>
      </c>
      <c r="AX90" s="6" t="n">
        <f aca="false">AX18+AX51</f>
        <v>247</v>
      </c>
      <c r="AY90" s="6" t="n">
        <f aca="false">AY18+AY51</f>
        <v>238</v>
      </c>
      <c r="AZ90" s="6" t="n">
        <f aca="false">AZ18+AZ51</f>
        <v>153</v>
      </c>
      <c r="BA90" s="6" t="n">
        <f aca="false">BA18+BA51</f>
        <v>102</v>
      </c>
      <c r="BB90" s="6" t="n">
        <f aca="false">BB18+BB51</f>
        <v>64</v>
      </c>
      <c r="BC90" s="6" t="n">
        <f aca="false">BC18+BC51</f>
        <v>111</v>
      </c>
      <c r="BD90" s="6" t="n">
        <f aca="false">BD18+BD51</f>
        <v>57</v>
      </c>
      <c r="BE90" s="6" t="n">
        <f aca="false">BE18+BE51</f>
        <v>64</v>
      </c>
      <c r="BF90" s="6" t="n">
        <f aca="false">BF18+BF51</f>
        <v>97</v>
      </c>
      <c r="BG90" s="6" t="n">
        <f aca="false">BG18+BG51</f>
        <v>114</v>
      </c>
      <c r="BH90" s="6" t="n">
        <f aca="false">BH18+BH51</f>
        <v>183</v>
      </c>
      <c r="BI90" s="6" t="n">
        <f aca="false">BI18+BI51</f>
        <v>202</v>
      </c>
      <c r="BJ90" s="6" t="n">
        <f aca="false">BJ18+BJ51</f>
        <v>0</v>
      </c>
      <c r="BK90" s="5" t="s">
        <v>30</v>
      </c>
      <c r="BL90" s="6" t="n">
        <f aca="false">BL18+BL51</f>
        <v>53</v>
      </c>
      <c r="BM90" s="6" t="n">
        <f aca="false">BM18+BM51</f>
        <v>67</v>
      </c>
      <c r="BN90" s="6" t="n">
        <f aca="false">BN18+BN51</f>
        <v>41</v>
      </c>
      <c r="BO90" s="6" t="n">
        <f aca="false">BO18+BO51</f>
        <v>25</v>
      </c>
      <c r="BP90" s="6" t="n">
        <f aca="false">BP18+BP51</f>
        <v>42</v>
      </c>
      <c r="BQ90" s="6" t="n">
        <f aca="false">BQ18+BQ51</f>
        <v>72</v>
      </c>
      <c r="BR90" s="6" t="n">
        <f aca="false">BR18+BR51</f>
        <v>96</v>
      </c>
      <c r="BS90" s="6" t="n">
        <f aca="false">BS18+BS51</f>
        <v>61</v>
      </c>
      <c r="BT90" s="6" t="n">
        <f aca="false">BT18+BT51</f>
        <v>72</v>
      </c>
      <c r="BU90" s="6" t="n">
        <f aca="false">BU18+BU51</f>
        <v>73</v>
      </c>
      <c r="BV90" s="6" t="n">
        <f aca="false">BV18+BV51</f>
        <v>87</v>
      </c>
      <c r="BW90" s="6" t="n">
        <f aca="false">BW18+BW51</f>
        <v>89</v>
      </c>
      <c r="BX90" s="6" t="n">
        <f aca="false">BX18+BX51</f>
        <v>74</v>
      </c>
      <c r="BY90" s="6" t="n">
        <f aca="false">BY18+BY51</f>
        <v>74</v>
      </c>
      <c r="BZ90" s="6" t="n">
        <f aca="false">BZ18+BZ51</f>
        <v>82</v>
      </c>
      <c r="CA90" s="6" t="n">
        <f aca="false">CA18+CA51</f>
        <v>92</v>
      </c>
      <c r="CB90" s="6" t="n">
        <f aca="false">CB18+CB51</f>
        <v>94</v>
      </c>
      <c r="CC90" s="6" t="n">
        <f aca="false">CC18+CC51</f>
        <v>101</v>
      </c>
      <c r="CD90" s="6" t="n">
        <f aca="false">CD18+CD51</f>
        <v>88</v>
      </c>
      <c r="CE90" s="6" t="n">
        <f aca="false">CE18+CE51</f>
        <v>57</v>
      </c>
      <c r="CF90" s="6" t="n">
        <f aca="false">CF18+CF51</f>
        <v>38</v>
      </c>
      <c r="CG90" s="6" t="n">
        <f aca="false">CG18+CG51</f>
        <v>9</v>
      </c>
      <c r="CH90" s="6" t="n">
        <f aca="false">CH18+CH51</f>
        <v>36</v>
      </c>
      <c r="CI90" s="6" t="n">
        <f aca="false">CI18+CI51</f>
        <v>31</v>
      </c>
      <c r="CJ90" s="6" t="n">
        <f aca="false">CJ18+CJ51</f>
        <v>23</v>
      </c>
      <c r="CK90" s="6" t="n">
        <f aca="false">CK18+CK51</f>
        <v>25</v>
      </c>
      <c r="CL90" s="6" t="n">
        <f aca="false">CL18+CL51</f>
        <v>30</v>
      </c>
      <c r="CM90" s="6" t="n">
        <f aca="false">CM18+CM51</f>
        <v>46</v>
      </c>
      <c r="CN90" s="6" t="n">
        <f aca="false">CN18+CN51</f>
        <v>45</v>
      </c>
      <c r="CO90" s="6" t="n">
        <f aca="false">CO18+CO51</f>
        <v>0</v>
      </c>
      <c r="CP90" s="5" t="s">
        <v>30</v>
      </c>
      <c r="CQ90" s="1"/>
      <c r="CR90" s="6" t="n">
        <f aca="false">CR18+CR51</f>
        <v>10</v>
      </c>
      <c r="CS90" s="6" t="n">
        <f aca="false">CS18+CS51</f>
        <v>5</v>
      </c>
      <c r="CT90" s="6" t="n">
        <f aca="false">CT18+CT51</f>
        <v>9</v>
      </c>
      <c r="CU90" s="6" t="n">
        <f aca="false">CU18+CU51</f>
        <v>11</v>
      </c>
      <c r="CV90" s="6" t="n">
        <f aca="false">CV18+CV51</f>
        <v>26</v>
      </c>
      <c r="CW90" s="6" t="n">
        <f aca="false">CW18+CW51</f>
        <v>13</v>
      </c>
      <c r="CX90" s="6" t="n">
        <f aca="false">CX18+CX51</f>
        <v>16</v>
      </c>
      <c r="CY90" s="6" t="n">
        <f aca="false">CY18+CY51</f>
        <v>7</v>
      </c>
      <c r="CZ90" s="6" t="n">
        <f aca="false">CZ18+CZ51</f>
        <v>3</v>
      </c>
      <c r="DA90" s="6" t="n">
        <f aca="false">DA18+DA51</f>
        <v>30</v>
      </c>
      <c r="DB90" s="6" t="n">
        <f aca="false">DB18+DB51</f>
        <v>9</v>
      </c>
      <c r="DC90" s="6" t="n">
        <f aca="false">DC18+DC51</f>
        <v>21</v>
      </c>
      <c r="DD90" s="6" t="n">
        <f aca="false">DD18+DD51</f>
        <v>18</v>
      </c>
      <c r="DE90" s="6" t="n">
        <f aca="false">DE18+DE51</f>
        <v>10</v>
      </c>
      <c r="DF90" s="6" t="n">
        <f aca="false">DF18+DF51</f>
        <v>10</v>
      </c>
      <c r="DG90" s="6" t="n">
        <f aca="false">DG18+DG51</f>
        <v>13</v>
      </c>
      <c r="DH90" s="6" t="n">
        <f aca="false">DH18+DH51</f>
        <v>19</v>
      </c>
      <c r="DI90" s="6" t="n">
        <f aca="false">DI18+DI51</f>
        <v>0</v>
      </c>
      <c r="DJ90" s="5" t="s">
        <v>30</v>
      </c>
      <c r="DK90" s="6" t="n">
        <f aca="false">DK18+DK51</f>
        <v>5</v>
      </c>
      <c r="DL90" s="6" t="n">
        <f aca="false">DL18+DL51</f>
        <v>8</v>
      </c>
      <c r="DM90" s="6" t="n">
        <f aca="false">DM18+DM51</f>
        <v>27</v>
      </c>
      <c r="DN90" s="6" t="n">
        <f aca="false">DN18+DN51</f>
        <v>13</v>
      </c>
      <c r="DO90" s="6" t="n">
        <f aca="false">DO18+DO51</f>
        <v>23</v>
      </c>
      <c r="DP90" s="6" t="n">
        <f aca="false">DP18+DP51</f>
        <v>0</v>
      </c>
      <c r="DQ90" s="6" t="n">
        <f aca="false">DQ18+DQ51</f>
        <v>4</v>
      </c>
      <c r="DR90" s="6" t="n">
        <f aca="false">DR18+DR51</f>
        <v>8</v>
      </c>
      <c r="DS90" s="6" t="n">
        <f aca="false">DS18+DS51</f>
        <v>5</v>
      </c>
      <c r="DT90" s="6" t="n">
        <f aca="false">DT18+DT51</f>
        <v>7</v>
      </c>
      <c r="DU90" s="6" t="n">
        <f aca="false">DU18+DU51</f>
        <v>11</v>
      </c>
      <c r="DV90" s="6" t="n">
        <f aca="false">DV18+DV51</f>
        <v>1</v>
      </c>
      <c r="DW90" s="6" t="n">
        <f aca="false">DW18+DW51</f>
        <v>3</v>
      </c>
      <c r="DX90" s="6" t="n">
        <f aca="false">DX18+DX51</f>
        <v>3</v>
      </c>
      <c r="DY90" s="6" t="n">
        <f aca="false">DY18+DY51</f>
        <v>3</v>
      </c>
      <c r="DZ90" s="6" t="n">
        <f aca="false">DZ18+DZ51</f>
        <v>5</v>
      </c>
      <c r="EA90" s="6" t="n">
        <f aca="false">EA18+EA51</f>
        <v>0</v>
      </c>
      <c r="EB90" s="5" t="s">
        <v>30</v>
      </c>
      <c r="EC90" s="6" t="n">
        <f aca="false">EC18+EC51</f>
        <v>20</v>
      </c>
      <c r="ED90" s="6" t="n">
        <f aca="false">ED18+ED51</f>
        <v>22</v>
      </c>
      <c r="EE90" s="6" t="n">
        <f aca="false">EE18+EE51</f>
        <v>37</v>
      </c>
      <c r="EF90" s="6" t="n">
        <f aca="false">EF18+EF51</f>
        <v>10</v>
      </c>
      <c r="EG90" s="6" t="n">
        <f aca="false">EG18+EG51</f>
        <v>11</v>
      </c>
      <c r="EH90" s="6" t="n">
        <f aca="false">EH18+EH51</f>
        <v>9</v>
      </c>
      <c r="EI90" s="6" t="n">
        <f aca="false">EI18+EI51</f>
        <v>2</v>
      </c>
      <c r="EJ90" s="6" t="n">
        <f aca="false">EJ18+EJ51</f>
        <v>7</v>
      </c>
      <c r="EK90" s="6" t="n">
        <f aca="false">EK18+EK51</f>
        <v>0</v>
      </c>
      <c r="EL90" s="6" t="n">
        <f aca="false">EL18+EL51</f>
        <v>5</v>
      </c>
      <c r="EM90" s="6" t="n">
        <f aca="false">EM18+EM51</f>
        <v>1</v>
      </c>
      <c r="EN90" s="6" t="n">
        <f aca="false">EN18+EN51</f>
        <v>1</v>
      </c>
      <c r="EO90" s="6" t="n">
        <f aca="false">EO18+EO51</f>
        <v>5</v>
      </c>
      <c r="EP90" s="6" t="n">
        <f aca="false">EP18+EP51</f>
        <v>9</v>
      </c>
      <c r="EQ90" s="6" t="n">
        <f aca="false">EQ18+EQ51</f>
        <v>0</v>
      </c>
      <c r="ER90" s="5" t="s">
        <v>30</v>
      </c>
      <c r="ES90" s="6" t="n">
        <f aca="false">ES18+ES51</f>
        <v>61</v>
      </c>
      <c r="ET90" s="6" t="n">
        <f aca="false">ET18+ET51</f>
        <v>8</v>
      </c>
      <c r="EU90" s="6" t="n">
        <f aca="false">EU18+EU51</f>
        <v>1</v>
      </c>
      <c r="EV90" s="6" t="n">
        <f aca="false">EV18+EV51</f>
        <v>0</v>
      </c>
      <c r="EW90" s="6" t="n">
        <f aca="false">EW18+EW51</f>
        <v>0</v>
      </c>
      <c r="EX90" s="6" t="n">
        <f aca="false">EX18+EX51</f>
        <v>181</v>
      </c>
      <c r="EY90" s="6" t="n">
        <f aca="false">EY18+EY51</f>
        <v>17</v>
      </c>
      <c r="EZ90" s="6" t="n">
        <f aca="false">EZ18+EZ51</f>
        <v>41</v>
      </c>
      <c r="FA90" s="6" t="n">
        <f aca="false">FA18+FA51</f>
        <v>54</v>
      </c>
      <c r="FB90" s="6" t="n">
        <f aca="false">FB18+FB51</f>
        <v>1</v>
      </c>
      <c r="FC90" s="6" t="n">
        <f aca="false">FC18+FC51</f>
        <v>32</v>
      </c>
      <c r="FD90" s="6" t="n">
        <f aca="false">FD18+FD51</f>
        <v>114</v>
      </c>
      <c r="FE90" s="6" t="n">
        <f aca="false">FE18+FE51</f>
        <v>17</v>
      </c>
      <c r="FF90" s="6" t="n">
        <f aca="false">FF18+FF51</f>
        <v>45</v>
      </c>
      <c r="FG90" s="6" t="n">
        <f aca="false">FG18+FG51</f>
        <v>418</v>
      </c>
      <c r="FH90" s="6" t="n">
        <f aca="false">FH18+FH51</f>
        <v>256</v>
      </c>
      <c r="FI90" s="6" t="n">
        <f aca="false">FI18+FI51</f>
        <v>119</v>
      </c>
      <c r="FJ90" s="6" t="n">
        <f aca="false">FJ18+FJ51</f>
        <v>330</v>
      </c>
      <c r="FK90" s="6" t="n">
        <f aca="false">FK18+FK51</f>
        <v>336</v>
      </c>
      <c r="FL90" s="6" t="n">
        <f aca="false">FL18+FL51</f>
        <v>517</v>
      </c>
      <c r="FM90" s="6" t="n">
        <f aca="false">FM18+FM51</f>
        <v>54</v>
      </c>
      <c r="FN90" s="6" t="n">
        <f aca="false">FN18+FN51</f>
        <v>30</v>
      </c>
      <c r="FO90" s="6" t="n">
        <f aca="false">FO18+FO51</f>
        <v>197</v>
      </c>
      <c r="FP90" s="6" t="n">
        <f aca="false">FP18+FP51</f>
        <v>282</v>
      </c>
      <c r="FQ90" s="6" t="n">
        <f aca="false">FQ18+FQ51</f>
        <v>26</v>
      </c>
      <c r="FR90" s="6" t="n">
        <f aca="false">FR18+FR51</f>
        <v>229</v>
      </c>
      <c r="FS90" s="6" t="n">
        <f aca="false">FS18+FS51</f>
        <v>382</v>
      </c>
      <c r="FT90" s="6" t="n">
        <f aca="false">FT18+FT51</f>
        <v>381</v>
      </c>
      <c r="FU90" s="6" t="n">
        <f aca="false">FU18+FU51</f>
        <v>645</v>
      </c>
      <c r="FV90" s="6" t="n">
        <f aca="false">FV18+FV51</f>
        <v>0</v>
      </c>
      <c r="FW90" s="5" t="s">
        <v>30</v>
      </c>
      <c r="FX90" s="6" t="n">
        <f aca="false">B90+AG90+BL90+ES90</f>
        <v>583</v>
      </c>
      <c r="FY90" s="6" t="n">
        <f aca="false">C90+AH90+BM90+ET90</f>
        <v>1267</v>
      </c>
      <c r="FZ90" s="6" t="n">
        <f aca="false">D90+AI90+BN90+EU90</f>
        <v>345</v>
      </c>
      <c r="GA90" s="6" t="n">
        <f aca="false">E90+AJ90+BO90+EV90</f>
        <v>210</v>
      </c>
      <c r="GB90" s="6" t="n">
        <f aca="false">F90+AK90+BP90+EW90</f>
        <v>293</v>
      </c>
      <c r="GC90" s="6" t="n">
        <f aca="false">G90+AL90+BQ90+EX90</f>
        <v>648</v>
      </c>
      <c r="GD90" s="6" t="n">
        <f aca="false">H90+AM90+BR90+EY90</f>
        <v>697</v>
      </c>
      <c r="GE90" s="6" t="n">
        <f aca="false">I90+AN90+BS90+EZ90</f>
        <v>544</v>
      </c>
      <c r="GF90" s="6" t="n">
        <f aca="false">J90+AO90+BT90+FA90</f>
        <v>465</v>
      </c>
      <c r="GG90" s="6" t="n">
        <f aca="false">K90+AP90+BU90+FB90</f>
        <v>386</v>
      </c>
      <c r="GH90" s="6" t="n">
        <f aca="false">L90+AQ90+BV90+FC90</f>
        <v>544</v>
      </c>
      <c r="GI90" s="6" t="n">
        <f aca="false">M90+AR90+BW90+FD90</f>
        <v>723</v>
      </c>
      <c r="GJ90" s="6" t="n">
        <f aca="false">N90+AS90+BX90+FE90</f>
        <v>449</v>
      </c>
      <c r="GK90" s="6" t="n">
        <f aca="false">O90+AT90+BY90+FF90</f>
        <v>443</v>
      </c>
      <c r="GL90" s="6" t="n">
        <f aca="false">FG90+DL90+CT90+BZ90+AU90+P90</f>
        <v>846</v>
      </c>
      <c r="GM90" s="6" t="n">
        <f aca="false">FH90+DM90+CU90+CA90+AV90+Q90+EC90</f>
        <v>782</v>
      </c>
      <c r="GN90" s="6" t="n">
        <f aca="false">FI90+DN90+CV90+CB90+AW90+R90+ED90</f>
        <v>681</v>
      </c>
      <c r="GO90" s="6" t="n">
        <f aca="false">FJ90+DO90+CW90+CC90+AX90+S90+EE90</f>
        <v>877</v>
      </c>
      <c r="GP90" s="6" t="n">
        <f aca="false">FK90+DP90+CX90+CD90+AY90+T90+EF90</f>
        <v>851</v>
      </c>
      <c r="GQ90" s="6" t="n">
        <f aca="false">FL90+DQ90+CY90+CE90+AZ90+U90+EG90</f>
        <v>822</v>
      </c>
      <c r="GR90" s="10" t="n">
        <f aca="false">FM90+DR90+CZ90+CF90+BA90+V90+EH90</f>
        <v>253</v>
      </c>
      <c r="GS90" s="10" t="n">
        <f aca="false">FN90+DS90+DA90+CG90+BB90+W90+EI90</f>
        <v>159</v>
      </c>
      <c r="GT90" s="10" t="n">
        <f aca="false">FO90+DT90+DB90+CH90+BC90+X90+EJ90</f>
        <v>417</v>
      </c>
      <c r="GU90" s="10" t="n">
        <f aca="false">FP90+DU90+DC90+CI90+BD90+Y90+EK90</f>
        <v>437</v>
      </c>
      <c r="GV90" s="6" t="n">
        <f aca="false">Z90+BE90+CJ90+DD90+DV90+EL90+FQ90</f>
        <v>171</v>
      </c>
      <c r="GW90" s="6" t="n">
        <f aca="false">AA90+BF90+CK90+DE90+DW90+EM90+FR90</f>
        <v>408</v>
      </c>
      <c r="GX90" s="6" t="n">
        <f aca="false">AB90+BG90+CL90+DF90+DX90+EN90+FS90</f>
        <v>594</v>
      </c>
      <c r="GY90" s="6" t="n">
        <f aca="false">AC90+BH90+CM90+DG90+DY90+EO90+FT90</f>
        <v>677</v>
      </c>
      <c r="GZ90" s="6" t="n">
        <f aca="false">AD90+BI90+CN90+DH90+DZ90+EP90+FU90</f>
        <v>1031</v>
      </c>
      <c r="HA90" s="6" t="n">
        <f aca="false">AE90+BJ90+CO90+DI90+EA90+EQ90+FV90</f>
        <v>0</v>
      </c>
      <c r="HB90" s="9" t="n">
        <f aca="false">(GZ90-GZ89)/(GZ89+0.01)*100</f>
        <v>-9.08281232087901</v>
      </c>
      <c r="HC90" s="9" t="n">
        <f aca="false">(GZ90-GY90)/(GY90+0.01)*100</f>
        <v>52.2887401958612</v>
      </c>
      <c r="HD90" s="5" t="s">
        <v>30</v>
      </c>
      <c r="HE90" s="6" t="n">
        <f aca="false">HE18+HE51</f>
        <v>41</v>
      </c>
      <c r="HF90" s="6" t="n">
        <f aca="false">HF18+HF51</f>
        <v>43</v>
      </c>
      <c r="HG90" s="6" t="n">
        <f aca="false">HG18+HG51</f>
        <v>1</v>
      </c>
      <c r="HH90" s="6" t="n">
        <f aca="false">HH18+HH51</f>
        <v>13</v>
      </c>
      <c r="HI90" s="6" t="n">
        <f aca="false">HI18+HI51</f>
        <v>9</v>
      </c>
      <c r="HJ90" s="6" t="n">
        <f aca="false">HJ18+HJ51</f>
        <v>8</v>
      </c>
      <c r="HK90" s="6" t="n">
        <f aca="false">HK18+HK51</f>
        <v>4</v>
      </c>
      <c r="HL90" s="6" t="n">
        <f aca="false">HL18+HL51</f>
        <v>5</v>
      </c>
      <c r="HM90" s="6" t="n">
        <f aca="false">HM18+HM51</f>
        <v>4</v>
      </c>
      <c r="HN90" s="6" t="n">
        <f aca="false">HN18+HN51</f>
        <v>25</v>
      </c>
      <c r="HO90" s="6" t="n">
        <f aca="false">HO18+HO51</f>
        <v>72</v>
      </c>
      <c r="HP90" s="6" t="n">
        <f aca="false">HP18+HP51</f>
        <v>47</v>
      </c>
      <c r="HQ90" s="6" t="n">
        <f aca="false">HQ18+HQ51</f>
        <v>18</v>
      </c>
      <c r="HR90" s="6" t="n">
        <f aca="false">HR18+HR51</f>
        <v>4</v>
      </c>
      <c r="HS90" s="6" t="n">
        <f aca="false">HS18+HS51</f>
        <v>5</v>
      </c>
      <c r="HT90" s="6" t="n">
        <f aca="false">HT18+HT51</f>
        <v>3</v>
      </c>
      <c r="HU90" s="6" t="n">
        <f aca="false">HU18+HU51</f>
        <v>0</v>
      </c>
      <c r="HV90" s="6" t="n">
        <f aca="false">HV18+HV51</f>
        <v>1</v>
      </c>
      <c r="HW90" s="6" t="n">
        <f aca="false">HW18+HW51</f>
        <v>154</v>
      </c>
      <c r="HX90" s="6" t="n">
        <f aca="false">HX18+HX51</f>
        <v>6</v>
      </c>
      <c r="HY90" s="6" t="n">
        <f aca="false">HY18+HY51</f>
        <v>29</v>
      </c>
      <c r="HZ90" s="6" t="n">
        <f aca="false">HZ18+HZ51</f>
        <v>136</v>
      </c>
      <c r="IA90" s="6" t="n">
        <f aca="false">IA18+IA51</f>
        <v>0</v>
      </c>
      <c r="IB90" s="5" t="s">
        <v>30</v>
      </c>
      <c r="IC90" s="6" t="n">
        <f aca="false">IC18+IC51</f>
        <v>41</v>
      </c>
      <c r="ID90" s="6" t="n">
        <f aca="false">ID18+ID51</f>
        <v>11</v>
      </c>
      <c r="IE90" s="6" t="n">
        <f aca="false">IE18+IE51</f>
        <v>0</v>
      </c>
      <c r="IF90" s="6" t="n">
        <f aca="false">IF18+IF51</f>
        <v>19</v>
      </c>
      <c r="IG90" s="6" t="n">
        <f aca="false">IG18+IG51</f>
        <v>105</v>
      </c>
      <c r="IH90" s="6" t="n">
        <f aca="false">IH18+IH51</f>
        <v>9</v>
      </c>
      <c r="II90" s="6" t="n">
        <f aca="false">II18+II51</f>
        <v>41</v>
      </c>
      <c r="IJ90" s="6" t="n">
        <f aca="false">IJ18+IJ51</f>
        <v>413</v>
      </c>
      <c r="IK90" s="6" t="n">
        <f aca="false">IK18+IK51</f>
        <v>252</v>
      </c>
      <c r="IL90" s="6" t="n">
        <f aca="false">IL18+IL51</f>
        <v>94</v>
      </c>
      <c r="IM90" s="6" t="n">
        <f aca="false">IM18+IM51</f>
        <v>258</v>
      </c>
      <c r="IN90" s="6" t="n">
        <f aca="false">IN18+IN51</f>
        <v>289</v>
      </c>
      <c r="IO90" s="6" t="n">
        <f aca="false">IO18+IO51</f>
        <v>499</v>
      </c>
      <c r="IP90" s="6" t="n">
        <f aca="false">IP18+IP51</f>
        <v>50</v>
      </c>
      <c r="IQ90" s="6" t="n">
        <f aca="false">IQ18+IQ51</f>
        <v>25</v>
      </c>
      <c r="IR90" s="6" t="n">
        <f aca="false">IR18+IR51</f>
        <v>194</v>
      </c>
      <c r="IS90" s="6" t="n">
        <f aca="false">IS18+IS51</f>
        <v>282</v>
      </c>
      <c r="IT90" s="6" t="n">
        <f aca="false">IT18+IT51</f>
        <v>25</v>
      </c>
      <c r="IU90" s="6" t="n">
        <f aca="false">IU18+IU51</f>
        <v>75</v>
      </c>
      <c r="IV90" s="6" t="n">
        <f aca="false">IV18+IV51</f>
        <v>376</v>
      </c>
      <c r="IW90" s="6" t="n">
        <f aca="false">IW18+IW51</f>
        <v>352</v>
      </c>
      <c r="IX90" s="6" t="n">
        <f aca="false">IX18+IX51</f>
        <v>509</v>
      </c>
      <c r="IY90" s="6" t="n">
        <f aca="false">IY18+IY51</f>
        <v>0</v>
      </c>
      <c r="IZ90" s="5" t="s">
        <v>30</v>
      </c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</row>
    <row r="91" customFormat="false" ht="12.8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2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2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2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2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2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2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3" t="s">
        <v>31</v>
      </c>
      <c r="GM91" s="3" t="s">
        <v>31</v>
      </c>
      <c r="GN91" s="3" t="s">
        <v>31</v>
      </c>
      <c r="GO91" s="3" t="s">
        <v>31</v>
      </c>
      <c r="GP91" s="3" t="s">
        <v>31</v>
      </c>
      <c r="GQ91" s="3" t="s">
        <v>31</v>
      </c>
      <c r="GR91" s="11" t="s">
        <v>31</v>
      </c>
      <c r="GS91" s="11" t="s">
        <v>31</v>
      </c>
      <c r="GT91" s="11" t="s">
        <v>31</v>
      </c>
      <c r="GU91" s="11" t="s">
        <v>31</v>
      </c>
      <c r="GV91" s="11" t="s">
        <v>31</v>
      </c>
      <c r="GW91" s="11" t="s">
        <v>31</v>
      </c>
      <c r="GX91" s="11" t="s">
        <v>31</v>
      </c>
      <c r="GY91" s="11" t="s">
        <v>31</v>
      </c>
      <c r="GZ91" s="11" t="s">
        <v>31</v>
      </c>
      <c r="HA91" s="11" t="s">
        <v>31</v>
      </c>
      <c r="HB91" s="9"/>
      <c r="HC91" s="3" t="s">
        <v>31</v>
      </c>
      <c r="HD91" s="2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2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2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</row>
    <row r="92" customFormat="false" ht="12.8" hidden="false" customHeight="false" outlineLevel="0" collapsed="false">
      <c r="A92" s="3" t="s">
        <v>32</v>
      </c>
      <c r="B92" s="6" t="n">
        <v>1987</v>
      </c>
      <c r="C92" s="6" t="n">
        <v>1988</v>
      </c>
      <c r="D92" s="6" t="n">
        <v>1989</v>
      </c>
      <c r="E92" s="6" t="n">
        <v>1990</v>
      </c>
      <c r="F92" s="6" t="n">
        <v>1991</v>
      </c>
      <c r="G92" s="6" t="n">
        <v>1992</v>
      </c>
      <c r="H92" s="6" t="n">
        <v>1993</v>
      </c>
      <c r="I92" s="6" t="n">
        <v>1994</v>
      </c>
      <c r="J92" s="6" t="n">
        <v>1995</v>
      </c>
      <c r="K92" s="6" t="n">
        <v>1996</v>
      </c>
      <c r="L92" s="6" t="n">
        <v>1997</v>
      </c>
      <c r="M92" s="6" t="n">
        <v>1998</v>
      </c>
      <c r="N92" s="6" t="n">
        <v>1999</v>
      </c>
      <c r="O92" s="6" t="n">
        <v>2000</v>
      </c>
      <c r="P92" s="6" t="n">
        <v>2001</v>
      </c>
      <c r="Q92" s="6" t="n">
        <f aca="false">Q5</f>
        <v>2002</v>
      </c>
      <c r="R92" s="6" t="str">
        <f aca="false">R5</f>
        <v>2003</v>
      </c>
      <c r="S92" s="6" t="n">
        <f aca="false">S5</f>
        <v>2004</v>
      </c>
      <c r="T92" s="6" t="n">
        <f aca="false">T5</f>
        <v>2005</v>
      </c>
      <c r="U92" s="6" t="n">
        <f aca="false">U5</f>
        <v>2006</v>
      </c>
      <c r="V92" s="6" t="n">
        <f aca="false">V5</f>
        <v>2007</v>
      </c>
      <c r="W92" s="6" t="n">
        <f aca="false">W5</f>
        <v>2008</v>
      </c>
      <c r="X92" s="6" t="n">
        <f aca="false">X5</f>
        <v>2009</v>
      </c>
      <c r="Y92" s="6" t="n">
        <f aca="false">Y5</f>
        <v>2010</v>
      </c>
      <c r="Z92" s="6" t="n">
        <f aca="false">Z5</f>
        <v>2011</v>
      </c>
      <c r="AA92" s="6" t="n">
        <f aca="false">AA5</f>
        <v>2012</v>
      </c>
      <c r="AB92" s="6" t="n">
        <f aca="false">AB5</f>
        <v>2013</v>
      </c>
      <c r="AC92" s="6" t="n">
        <f aca="false">AC5</f>
        <v>2014</v>
      </c>
      <c r="AD92" s="6" t="n">
        <f aca="false">AD5</f>
        <v>2015</v>
      </c>
      <c r="AE92" s="6" t="n">
        <f aca="false">AE5</f>
        <v>2016</v>
      </c>
      <c r="AF92" s="5" t="s">
        <v>32</v>
      </c>
      <c r="AG92" s="6" t="n">
        <v>1987</v>
      </c>
      <c r="AH92" s="6" t="n">
        <v>1988</v>
      </c>
      <c r="AI92" s="6" t="n">
        <v>1989</v>
      </c>
      <c r="AJ92" s="6" t="n">
        <v>1990</v>
      </c>
      <c r="AK92" s="6" t="n">
        <v>1991</v>
      </c>
      <c r="AL92" s="6" t="n">
        <v>1992</v>
      </c>
      <c r="AM92" s="6" t="n">
        <v>1993</v>
      </c>
      <c r="AN92" s="6" t="n">
        <v>1994</v>
      </c>
      <c r="AO92" s="6" t="n">
        <v>1995</v>
      </c>
      <c r="AP92" s="6" t="n">
        <v>1996</v>
      </c>
      <c r="AQ92" s="6" t="n">
        <v>1997</v>
      </c>
      <c r="AR92" s="6" t="n">
        <v>1998</v>
      </c>
      <c r="AS92" s="6" t="n">
        <v>1999</v>
      </c>
      <c r="AT92" s="6" t="n">
        <v>2000</v>
      </c>
      <c r="AU92" s="6" t="n">
        <f aca="false">AU5</f>
        <v>2001</v>
      </c>
      <c r="AV92" s="6" t="n">
        <f aca="false">AV5</f>
        <v>2002</v>
      </c>
      <c r="AW92" s="6" t="str">
        <f aca="false">AW5</f>
        <v>2003</v>
      </c>
      <c r="AX92" s="6" t="n">
        <f aca="false">AX5</f>
        <v>2004</v>
      </c>
      <c r="AY92" s="6" t="n">
        <f aca="false">AY5</f>
        <v>2005</v>
      </c>
      <c r="AZ92" s="6" t="n">
        <f aca="false">AZ5</f>
        <v>2006</v>
      </c>
      <c r="BA92" s="6" t="n">
        <f aca="false">BA5</f>
        <v>2007</v>
      </c>
      <c r="BB92" s="6" t="n">
        <f aca="false">BB5</f>
        <v>2008</v>
      </c>
      <c r="BC92" s="6" t="n">
        <f aca="false">BC5</f>
        <v>2009</v>
      </c>
      <c r="BD92" s="6" t="n">
        <f aca="false">BD5</f>
        <v>2010</v>
      </c>
      <c r="BE92" s="6" t="n">
        <f aca="false">BE5</f>
        <v>2011</v>
      </c>
      <c r="BF92" s="6" t="n">
        <f aca="false">BF5</f>
        <v>2012</v>
      </c>
      <c r="BG92" s="6" t="n">
        <f aca="false">BG5</f>
        <v>2013</v>
      </c>
      <c r="BH92" s="6" t="n">
        <f aca="false">BH5</f>
        <v>2014</v>
      </c>
      <c r="BI92" s="6" t="n">
        <f aca="false">BI5</f>
        <v>2015</v>
      </c>
      <c r="BJ92" s="6" t="n">
        <f aca="false">BJ5</f>
        <v>2016</v>
      </c>
      <c r="BK92" s="5" t="s">
        <v>32</v>
      </c>
      <c r="BL92" s="6" t="n">
        <v>1987</v>
      </c>
      <c r="BM92" s="6" t="n">
        <v>1988</v>
      </c>
      <c r="BN92" s="6" t="n">
        <v>1989</v>
      </c>
      <c r="BO92" s="6" t="n">
        <v>1990</v>
      </c>
      <c r="BP92" s="6" t="n">
        <v>1991</v>
      </c>
      <c r="BQ92" s="6" t="n">
        <v>1992</v>
      </c>
      <c r="BR92" s="6" t="n">
        <v>1993</v>
      </c>
      <c r="BS92" s="6" t="n">
        <v>1994</v>
      </c>
      <c r="BT92" s="6" t="n">
        <v>1995</v>
      </c>
      <c r="BU92" s="6" t="n">
        <v>1996</v>
      </c>
      <c r="BV92" s="6" t="n">
        <v>1997</v>
      </c>
      <c r="BW92" s="6" t="n">
        <v>1998</v>
      </c>
      <c r="BX92" s="6" t="n">
        <v>1999</v>
      </c>
      <c r="BY92" s="6" t="n">
        <v>2000</v>
      </c>
      <c r="BZ92" s="6" t="n">
        <f aca="false">BZ5</f>
        <v>2001</v>
      </c>
      <c r="CA92" s="6" t="n">
        <f aca="false">CA5</f>
        <v>2002</v>
      </c>
      <c r="CB92" s="6" t="str">
        <f aca="false">CB5</f>
        <v>2003</v>
      </c>
      <c r="CC92" s="6" t="n">
        <f aca="false">CC5</f>
        <v>2004</v>
      </c>
      <c r="CD92" s="6" t="n">
        <f aca="false">CD5</f>
        <v>2005</v>
      </c>
      <c r="CE92" s="6" t="n">
        <f aca="false">CE5</f>
        <v>2006</v>
      </c>
      <c r="CF92" s="6" t="n">
        <f aca="false">CF5</f>
        <v>2007</v>
      </c>
      <c r="CG92" s="6" t="n">
        <f aca="false">CG5</f>
        <v>2008</v>
      </c>
      <c r="CH92" s="6" t="n">
        <f aca="false">CH5</f>
        <v>2009</v>
      </c>
      <c r="CI92" s="6" t="n">
        <f aca="false">CI5</f>
        <v>2010</v>
      </c>
      <c r="CJ92" s="6" t="n">
        <f aca="false">CJ5</f>
        <v>2011</v>
      </c>
      <c r="CK92" s="6" t="n">
        <f aca="false">CK5</f>
        <v>2012</v>
      </c>
      <c r="CL92" s="6" t="n">
        <f aca="false">CL5</f>
        <v>2013</v>
      </c>
      <c r="CM92" s="6" t="n">
        <f aca="false">CM5</f>
        <v>2014</v>
      </c>
      <c r="CN92" s="6" t="n">
        <f aca="false">CN5</f>
        <v>2015</v>
      </c>
      <c r="CO92" s="6" t="n">
        <f aca="false">CO5</f>
        <v>2016</v>
      </c>
      <c r="CP92" s="5" t="s">
        <v>32</v>
      </c>
      <c r="CQ92" s="1"/>
      <c r="CR92" s="6" t="n">
        <v>1999</v>
      </c>
      <c r="CS92" s="6" t="n">
        <v>2000</v>
      </c>
      <c r="CT92" s="6" t="n">
        <f aca="false">CT5</f>
        <v>2001</v>
      </c>
      <c r="CU92" s="6" t="n">
        <f aca="false">CU5</f>
        <v>2002</v>
      </c>
      <c r="CV92" s="6" t="str">
        <f aca="false">CV5</f>
        <v>2003</v>
      </c>
      <c r="CW92" s="6" t="n">
        <f aca="false">CW5</f>
        <v>2004</v>
      </c>
      <c r="CX92" s="6" t="n">
        <f aca="false">CX5</f>
        <v>2005</v>
      </c>
      <c r="CY92" s="6" t="n">
        <f aca="false">CY5</f>
        <v>2006</v>
      </c>
      <c r="CZ92" s="6" t="n">
        <f aca="false">CZ5</f>
        <v>2007</v>
      </c>
      <c r="DA92" s="6" t="n">
        <f aca="false">DA5</f>
        <v>2008</v>
      </c>
      <c r="DB92" s="6" t="n">
        <f aca="false">DB5</f>
        <v>2009</v>
      </c>
      <c r="DC92" s="6" t="n">
        <f aca="false">DC5</f>
        <v>2010</v>
      </c>
      <c r="DD92" s="6" t="n">
        <f aca="false">DD5</f>
        <v>2011</v>
      </c>
      <c r="DE92" s="6" t="n">
        <f aca="false">DE5</f>
        <v>2012</v>
      </c>
      <c r="DF92" s="6" t="n">
        <f aca="false">DF5</f>
        <v>2013</v>
      </c>
      <c r="DG92" s="6" t="n">
        <f aca="false">DG5</f>
        <v>2014</v>
      </c>
      <c r="DH92" s="6" t="n">
        <f aca="false">DH5</f>
        <v>2015</v>
      </c>
      <c r="DI92" s="6" t="n">
        <f aca="false">DI5</f>
        <v>2016</v>
      </c>
      <c r="DJ92" s="5" t="s">
        <v>32</v>
      </c>
      <c r="DK92" s="6" t="n">
        <v>2000</v>
      </c>
      <c r="DL92" s="6" t="n">
        <f aca="false">DL5</f>
        <v>2001</v>
      </c>
      <c r="DM92" s="6" t="n">
        <f aca="false">DM5</f>
        <v>2002</v>
      </c>
      <c r="DN92" s="6" t="str">
        <f aca="false">DN5</f>
        <v>2003</v>
      </c>
      <c r="DO92" s="6" t="n">
        <f aca="false">DO5</f>
        <v>2004</v>
      </c>
      <c r="DP92" s="6" t="n">
        <f aca="false">DP5</f>
        <v>2005</v>
      </c>
      <c r="DQ92" s="6" t="n">
        <f aca="false">DQ5</f>
        <v>2006</v>
      </c>
      <c r="DR92" s="6" t="n">
        <f aca="false">DR5</f>
        <v>2007</v>
      </c>
      <c r="DS92" s="6" t="n">
        <f aca="false">DS5</f>
        <v>2008</v>
      </c>
      <c r="DT92" s="6" t="n">
        <f aca="false">DT5</f>
        <v>2009</v>
      </c>
      <c r="DU92" s="6" t="n">
        <f aca="false">DU5</f>
        <v>2010</v>
      </c>
      <c r="DV92" s="6" t="n">
        <f aca="false">DV5</f>
        <v>2011</v>
      </c>
      <c r="DW92" s="6" t="n">
        <f aca="false">DW5</f>
        <v>2012</v>
      </c>
      <c r="DX92" s="6" t="n">
        <f aca="false">DX5</f>
        <v>2013</v>
      </c>
      <c r="DY92" s="6" t="n">
        <f aca="false">DY5</f>
        <v>2014</v>
      </c>
      <c r="DZ92" s="6" t="n">
        <f aca="false">DZ5</f>
        <v>2015</v>
      </c>
      <c r="EA92" s="6" t="n">
        <f aca="false">EA5</f>
        <v>2016</v>
      </c>
      <c r="EB92" s="5" t="s">
        <v>32</v>
      </c>
      <c r="EC92" s="6" t="n">
        <f aca="false">EC5</f>
        <v>2002</v>
      </c>
      <c r="ED92" s="6" t="str">
        <f aca="false">ED5</f>
        <v>2003</v>
      </c>
      <c r="EE92" s="6" t="n">
        <f aca="false">EE5</f>
        <v>2004</v>
      </c>
      <c r="EF92" s="6" t="n">
        <f aca="false">EF5</f>
        <v>2005</v>
      </c>
      <c r="EG92" s="6" t="n">
        <f aca="false">EG5</f>
        <v>2006</v>
      </c>
      <c r="EH92" s="6" t="n">
        <f aca="false">EH5</f>
        <v>2007</v>
      </c>
      <c r="EI92" s="6" t="n">
        <f aca="false">EI5</f>
        <v>2008</v>
      </c>
      <c r="EJ92" s="6" t="n">
        <f aca="false">EJ5</f>
        <v>2009</v>
      </c>
      <c r="EK92" s="6" t="n">
        <f aca="false">EK5</f>
        <v>2010</v>
      </c>
      <c r="EL92" s="6" t="n">
        <f aca="false">EL5</f>
        <v>2011</v>
      </c>
      <c r="EM92" s="6" t="n">
        <f aca="false">EM5</f>
        <v>2012</v>
      </c>
      <c r="EN92" s="6" t="n">
        <f aca="false">EN5</f>
        <v>2013</v>
      </c>
      <c r="EO92" s="6" t="n">
        <f aca="false">EO5</f>
        <v>2014</v>
      </c>
      <c r="EP92" s="6" t="n">
        <f aca="false">EP5</f>
        <v>2015</v>
      </c>
      <c r="EQ92" s="6" t="n">
        <f aca="false">EQ5</f>
        <v>2016</v>
      </c>
      <c r="ER92" s="5" t="s">
        <v>32</v>
      </c>
      <c r="ES92" s="6" t="n">
        <v>1987</v>
      </c>
      <c r="ET92" s="6" t="n">
        <v>1988</v>
      </c>
      <c r="EU92" s="6" t="n">
        <v>1989</v>
      </c>
      <c r="EV92" s="6" t="n">
        <v>1990</v>
      </c>
      <c r="EW92" s="6" t="n">
        <v>1991</v>
      </c>
      <c r="EX92" s="6" t="n">
        <v>1992</v>
      </c>
      <c r="EY92" s="6" t="n">
        <v>1993</v>
      </c>
      <c r="EZ92" s="6" t="n">
        <v>1994</v>
      </c>
      <c r="FA92" s="6" t="n">
        <v>1995</v>
      </c>
      <c r="FB92" s="6" t="n">
        <v>1996</v>
      </c>
      <c r="FC92" s="6" t="n">
        <v>1997</v>
      </c>
      <c r="FD92" s="6" t="n">
        <v>1998</v>
      </c>
      <c r="FE92" s="6" t="n">
        <v>1999</v>
      </c>
      <c r="FF92" s="6" t="n">
        <v>2000</v>
      </c>
      <c r="FG92" s="6" t="n">
        <f aca="false">FG5</f>
        <v>2001</v>
      </c>
      <c r="FH92" s="6" t="n">
        <f aca="false">FH5</f>
        <v>2002</v>
      </c>
      <c r="FI92" s="6" t="n">
        <f aca="false">FI5</f>
        <v>2003</v>
      </c>
      <c r="FJ92" s="6" t="n">
        <f aca="false">FJ5</f>
        <v>2004</v>
      </c>
      <c r="FK92" s="6" t="n">
        <f aca="false">FK5</f>
        <v>2005</v>
      </c>
      <c r="FL92" s="6" t="n">
        <f aca="false">FL5</f>
        <v>2006</v>
      </c>
      <c r="FM92" s="6" t="n">
        <f aca="false">FM5</f>
        <v>2007</v>
      </c>
      <c r="FN92" s="6" t="n">
        <f aca="false">FN5</f>
        <v>2008</v>
      </c>
      <c r="FO92" s="6" t="n">
        <f aca="false">FO5</f>
        <v>2009</v>
      </c>
      <c r="FP92" s="6" t="n">
        <f aca="false">FP5</f>
        <v>2010</v>
      </c>
      <c r="FQ92" s="6" t="n">
        <f aca="false">FQ5</f>
        <v>2011</v>
      </c>
      <c r="FR92" s="6" t="n">
        <f aca="false">FR5</f>
        <v>2012</v>
      </c>
      <c r="FS92" s="6" t="n">
        <f aca="false">FS5</f>
        <v>2013</v>
      </c>
      <c r="FT92" s="6" t="n">
        <f aca="false">FT5</f>
        <v>2014</v>
      </c>
      <c r="FU92" s="6" t="n">
        <f aca="false">FU5</f>
        <v>2015</v>
      </c>
      <c r="FV92" s="6" t="n">
        <f aca="false">FV5</f>
        <v>2016</v>
      </c>
      <c r="FW92" s="5" t="s">
        <v>32</v>
      </c>
      <c r="FX92" s="6" t="n">
        <v>1987</v>
      </c>
      <c r="FY92" s="6" t="n">
        <v>1988</v>
      </c>
      <c r="FZ92" s="6" t="n">
        <v>1989</v>
      </c>
      <c r="GA92" s="6" t="n">
        <v>1990</v>
      </c>
      <c r="GB92" s="6" t="n">
        <v>1991</v>
      </c>
      <c r="GC92" s="6" t="n">
        <v>1992</v>
      </c>
      <c r="GD92" s="6" t="n">
        <v>1993</v>
      </c>
      <c r="GE92" s="6" t="n">
        <v>1994</v>
      </c>
      <c r="GF92" s="6" t="n">
        <v>1995</v>
      </c>
      <c r="GG92" s="6" t="n">
        <v>1996</v>
      </c>
      <c r="GH92" s="6" t="n">
        <v>1997</v>
      </c>
      <c r="GI92" s="6" t="n">
        <v>1998</v>
      </c>
      <c r="GJ92" s="6" t="n">
        <v>1999</v>
      </c>
      <c r="GK92" s="6" t="n">
        <v>2000</v>
      </c>
      <c r="GL92" s="6" t="n">
        <f aca="false">GL5</f>
        <v>2001</v>
      </c>
      <c r="GM92" s="6" t="n">
        <f aca="false">GM5</f>
        <v>2002</v>
      </c>
      <c r="GN92" s="6" t="str">
        <f aca="false">GN5</f>
        <v>2003</v>
      </c>
      <c r="GO92" s="6" t="n">
        <f aca="false">GO5</f>
        <v>2004</v>
      </c>
      <c r="GP92" s="6" t="n">
        <f aca="false">GP5</f>
        <v>2005</v>
      </c>
      <c r="GQ92" s="6" t="n">
        <f aca="false">GQ5</f>
        <v>2006</v>
      </c>
      <c r="GR92" s="10" t="n">
        <f aca="false">GR5</f>
        <v>2007</v>
      </c>
      <c r="GS92" s="10" t="n">
        <f aca="false">GS5</f>
        <v>2008</v>
      </c>
      <c r="GT92" s="10" t="n">
        <f aca="false">GT5</f>
        <v>2009</v>
      </c>
      <c r="GU92" s="10" t="n">
        <f aca="false">GU5</f>
        <v>2010</v>
      </c>
      <c r="GV92" s="10" t="n">
        <f aca="false">GV5</f>
        <v>2011</v>
      </c>
      <c r="GW92" s="10" t="n">
        <f aca="false">GW5</f>
        <v>2012</v>
      </c>
      <c r="GX92" s="10" t="n">
        <f aca="false">GX5</f>
        <v>2013</v>
      </c>
      <c r="GY92" s="10" t="n">
        <f aca="false">GY5</f>
        <v>2014</v>
      </c>
      <c r="GZ92" s="10" t="n">
        <f aca="false">GZ5</f>
        <v>2015</v>
      </c>
      <c r="HA92" s="10" t="n">
        <f aca="false">HA5</f>
        <v>2016</v>
      </c>
      <c r="HB92" s="9"/>
      <c r="HC92" s="3" t="s">
        <v>31</v>
      </c>
      <c r="HD92" s="5" t="s">
        <v>32</v>
      </c>
      <c r="HE92" s="6" t="n">
        <v>1994</v>
      </c>
      <c r="HF92" s="6" t="n">
        <v>1995</v>
      </c>
      <c r="HG92" s="6" t="n">
        <v>1996</v>
      </c>
      <c r="HH92" s="6" t="n">
        <v>1997</v>
      </c>
      <c r="HI92" s="6" t="n">
        <v>1998</v>
      </c>
      <c r="HJ92" s="6" t="n">
        <v>1999</v>
      </c>
      <c r="HK92" s="6" t="n">
        <v>2000</v>
      </c>
      <c r="HL92" s="6" t="n">
        <f aca="false">HL5</f>
        <v>2001</v>
      </c>
      <c r="HM92" s="6" t="n">
        <f aca="false">HM5</f>
        <v>2002</v>
      </c>
      <c r="HN92" s="6" t="str">
        <f aca="false">HN5</f>
        <v>2003</v>
      </c>
      <c r="HO92" s="6" t="n">
        <f aca="false">HO5</f>
        <v>2004</v>
      </c>
      <c r="HP92" s="6" t="n">
        <f aca="false">HP5</f>
        <v>2005</v>
      </c>
      <c r="HQ92" s="6" t="n">
        <f aca="false">HQ5</f>
        <v>2006</v>
      </c>
      <c r="HR92" s="6" t="n">
        <f aca="false">HR5</f>
        <v>2007</v>
      </c>
      <c r="HS92" s="6" t="n">
        <f aca="false">HS5</f>
        <v>2008</v>
      </c>
      <c r="HT92" s="6" t="n">
        <f aca="false">HT5</f>
        <v>2009</v>
      </c>
      <c r="HU92" s="6" t="n">
        <f aca="false">HU5</f>
        <v>2010</v>
      </c>
      <c r="HV92" s="6" t="n">
        <f aca="false">HV5</f>
        <v>2011</v>
      </c>
      <c r="HW92" s="6" t="n">
        <f aca="false">HW5</f>
        <v>2012</v>
      </c>
      <c r="HX92" s="6" t="n">
        <f aca="false">HX5</f>
        <v>2013</v>
      </c>
      <c r="HY92" s="6" t="n">
        <f aca="false">HY5</f>
        <v>2014</v>
      </c>
      <c r="HZ92" s="6" t="n">
        <f aca="false">HZ5</f>
        <v>2015</v>
      </c>
      <c r="IA92" s="6" t="n">
        <f aca="false">IA5</f>
        <v>2016</v>
      </c>
      <c r="IB92" s="5" t="s">
        <v>32</v>
      </c>
      <c r="IC92" s="6" t="n">
        <v>1994</v>
      </c>
      <c r="ID92" s="6" t="n">
        <v>1995</v>
      </c>
      <c r="IE92" s="6" t="n">
        <v>1996</v>
      </c>
      <c r="IF92" s="6" t="n">
        <v>1997</v>
      </c>
      <c r="IG92" s="6" t="n">
        <v>1998</v>
      </c>
      <c r="IH92" s="6" t="n">
        <v>1999</v>
      </c>
      <c r="II92" s="6" t="n">
        <v>2000</v>
      </c>
      <c r="IJ92" s="6" t="n">
        <f aca="false">IJ5</f>
        <v>2001</v>
      </c>
      <c r="IK92" s="6" t="n">
        <f aca="false">IK5</f>
        <v>2002</v>
      </c>
      <c r="IL92" s="6" t="str">
        <f aca="false">IL5</f>
        <v>2003</v>
      </c>
      <c r="IM92" s="6" t="n">
        <f aca="false">IM5</f>
        <v>2004</v>
      </c>
      <c r="IN92" s="6" t="n">
        <f aca="false">IN5</f>
        <v>2005</v>
      </c>
      <c r="IO92" s="6" t="n">
        <f aca="false">IO5</f>
        <v>2006</v>
      </c>
      <c r="IP92" s="6" t="n">
        <f aca="false">IP5</f>
        <v>2007</v>
      </c>
      <c r="IQ92" s="6" t="n">
        <f aca="false">IQ5</f>
        <v>2008</v>
      </c>
      <c r="IR92" s="6" t="n">
        <f aca="false">IR5</f>
        <v>2009</v>
      </c>
      <c r="IS92" s="6" t="n">
        <f aca="false">IS5</f>
        <v>2010</v>
      </c>
      <c r="IT92" s="6" t="n">
        <f aca="false">IT5</f>
        <v>2011</v>
      </c>
      <c r="IU92" s="6" t="n">
        <f aca="false">IU5</f>
        <v>2012</v>
      </c>
      <c r="IV92" s="6" t="n">
        <f aca="false">IV5</f>
        <v>2013</v>
      </c>
      <c r="IW92" s="6" t="n">
        <f aca="false">IW5</f>
        <v>2014</v>
      </c>
      <c r="IX92" s="6" t="n">
        <f aca="false">IX5</f>
        <v>2015</v>
      </c>
      <c r="IY92" s="6" t="n">
        <f aca="false">IY5</f>
        <v>2016</v>
      </c>
      <c r="IZ92" s="5" t="s">
        <v>32</v>
      </c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</row>
    <row r="93" customFormat="false" ht="12.8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2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2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2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2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2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2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3" t="s">
        <v>31</v>
      </c>
      <c r="GM93" s="3" t="s">
        <v>31</v>
      </c>
      <c r="GN93" s="3" t="s">
        <v>31</v>
      </c>
      <c r="GO93" s="3" t="s">
        <v>31</v>
      </c>
      <c r="GP93" s="3" t="s">
        <v>31</v>
      </c>
      <c r="GQ93" s="3" t="s">
        <v>31</v>
      </c>
      <c r="GR93" s="11" t="s">
        <v>31</v>
      </c>
      <c r="GS93" s="11" t="s">
        <v>31</v>
      </c>
      <c r="GT93" s="11" t="s">
        <v>31</v>
      </c>
      <c r="GU93" s="11" t="s">
        <v>31</v>
      </c>
      <c r="GV93" s="11" t="s">
        <v>31</v>
      </c>
      <c r="GW93" s="11" t="s">
        <v>31</v>
      </c>
      <c r="GX93" s="11" t="s">
        <v>31</v>
      </c>
      <c r="GY93" s="11" t="s">
        <v>31</v>
      </c>
      <c r="GZ93" s="11" t="s">
        <v>31</v>
      </c>
      <c r="HA93" s="11" t="s">
        <v>31</v>
      </c>
      <c r="HB93" s="9"/>
      <c r="HC93" s="3" t="s">
        <v>31</v>
      </c>
      <c r="HD93" s="2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2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2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</row>
    <row r="94" customFormat="false" ht="12.8" hidden="false" customHeight="false" outlineLevel="0" collapsed="false">
      <c r="A94" s="3" t="s">
        <v>18</v>
      </c>
      <c r="B94" s="1"/>
      <c r="C94" s="6" t="n">
        <f aca="false">B105-B79+C79</f>
        <v>6101</v>
      </c>
      <c r="D94" s="6" t="n">
        <f aca="false">C105-C79+D79</f>
        <v>6242</v>
      </c>
      <c r="E94" s="6" t="n">
        <f aca="false">D105-D79+E79</f>
        <v>3899</v>
      </c>
      <c r="F94" s="6" t="n">
        <f aca="false">E105-E79+F79</f>
        <v>2351</v>
      </c>
      <c r="G94" s="6" t="n">
        <f aca="false">F105-F79+G79</f>
        <v>2392</v>
      </c>
      <c r="H94" s="6" t="n">
        <f aca="false">G105-G79+H79</f>
        <v>3553</v>
      </c>
      <c r="I94" s="6" t="n">
        <f aca="false">H105-H79+I79</f>
        <v>3686</v>
      </c>
      <c r="J94" s="6" t="n">
        <f aca="false">I105-I79+J79</f>
        <v>3411</v>
      </c>
      <c r="K94" s="6" t="n">
        <f aca="false">J105-J79+K79</f>
        <v>2646</v>
      </c>
      <c r="L94" s="6" t="n">
        <f aca="false">K105-K79+L79</f>
        <v>2785</v>
      </c>
      <c r="M94" s="6" t="n">
        <f aca="false">L105-L79+M79</f>
        <v>2431</v>
      </c>
      <c r="N94" s="6" t="n">
        <f aca="false">M105-M79+N79</f>
        <v>2633</v>
      </c>
      <c r="O94" s="6" t="n">
        <f aca="false">N105-N79+O79</f>
        <v>2534</v>
      </c>
      <c r="P94" s="6" t="n">
        <f aca="false">O105-O79+P79</f>
        <v>1958</v>
      </c>
      <c r="Q94" s="6" t="n">
        <f aca="false">P105-P79+Q79</f>
        <v>1892</v>
      </c>
      <c r="R94" s="6" t="n">
        <f aca="false">Q105-Q79+R79</f>
        <v>1668</v>
      </c>
      <c r="S94" s="6" t="n">
        <f aca="false">R105-R79+S79</f>
        <v>1606</v>
      </c>
      <c r="T94" s="6" t="n">
        <f aca="false">S105-S79+T79</f>
        <v>2238</v>
      </c>
      <c r="U94" s="6" t="n">
        <f aca="false">T105-T79+U79</f>
        <v>1774</v>
      </c>
      <c r="V94" s="6" t="n">
        <f aca="false">U105-U79+V79</f>
        <v>1128</v>
      </c>
      <c r="W94" s="6" t="n">
        <f aca="false">V105-V79+W79</f>
        <v>1025</v>
      </c>
      <c r="X94" s="6" t="n">
        <f aca="false">W105-W79+X79</f>
        <v>529</v>
      </c>
      <c r="Y94" s="6" t="n">
        <f aca="false">X105-X79+Y79</f>
        <v>527</v>
      </c>
      <c r="Z94" s="6" t="n">
        <f aca="false">Y105-Y79+Z79</f>
        <v>498</v>
      </c>
      <c r="AA94" s="6" t="n">
        <f aca="false">Z105-Z79+AA79</f>
        <v>495</v>
      </c>
      <c r="AB94" s="6" t="n">
        <f aca="false">AA105-AA79+AB79</f>
        <v>590</v>
      </c>
      <c r="AC94" s="6" t="n">
        <f aca="false">AB105-AB79+AC79</f>
        <v>935</v>
      </c>
      <c r="AD94" s="6" t="n">
        <f aca="false">AC105-AC79+AD79</f>
        <v>811</v>
      </c>
      <c r="AE94" s="6" t="n">
        <f aca="false">AD105-AD79+AE79</f>
        <v>1602</v>
      </c>
      <c r="AF94" s="5" t="s">
        <v>18</v>
      </c>
      <c r="AG94" s="1"/>
      <c r="AH94" s="6" t="n">
        <f aca="false">AG105-AG79+AH79</f>
        <v>2776</v>
      </c>
      <c r="AI94" s="6" t="n">
        <f aca="false">AH105-AH79+AI79</f>
        <v>2168</v>
      </c>
      <c r="AJ94" s="6" t="n">
        <f aca="false">AI105-AI79+AJ79</f>
        <v>1865</v>
      </c>
      <c r="AK94" s="6" t="n">
        <f aca="false">AJ105-AJ79+AK79</f>
        <v>1768</v>
      </c>
      <c r="AL94" s="6" t="n">
        <f aca="false">AK105-AK79+AL79</f>
        <v>1942</v>
      </c>
      <c r="AM94" s="6" t="n">
        <f aca="false">AL105-AL79+AM79</f>
        <v>2525</v>
      </c>
      <c r="AN94" s="6" t="n">
        <f aca="false">AM105-AM79+AN79</f>
        <v>2756</v>
      </c>
      <c r="AO94" s="6" t="n">
        <f aca="false">AN105-AN79+AO79</f>
        <v>3389</v>
      </c>
      <c r="AP94" s="6" t="n">
        <f aca="false">AO105-AO79+AP79</f>
        <v>3441</v>
      </c>
      <c r="AQ94" s="6" t="n">
        <f aca="false">AP105-AP79+AQ79</f>
        <v>3227</v>
      </c>
      <c r="AR94" s="6" t="n">
        <f aca="false">AQ105-AQ79+AR79</f>
        <v>3241</v>
      </c>
      <c r="AS94" s="6" t="n">
        <f aca="false">AR105-AR79+AS79</f>
        <v>3953</v>
      </c>
      <c r="AT94" s="6" t="n">
        <f aca="false">AS105-AS79+AT79</f>
        <v>4299</v>
      </c>
      <c r="AU94" s="6" t="n">
        <f aca="false">AT105-AT79+AU79</f>
        <v>4168</v>
      </c>
      <c r="AV94" s="6" t="n">
        <f aca="false">AU105-AU79+AV79</f>
        <v>4265</v>
      </c>
      <c r="AW94" s="6" t="n">
        <f aca="false">AV105-AV79+AW79</f>
        <v>4880</v>
      </c>
      <c r="AX94" s="6" t="n">
        <f aca="false">AW105-AW79+AX79</f>
        <v>4040</v>
      </c>
      <c r="AY94" s="6" t="n">
        <f aca="false">AX105-AX79+AY79</f>
        <v>4189</v>
      </c>
      <c r="AZ94" s="6" t="n">
        <f aca="false">AY105-AY79+AZ79</f>
        <v>3959</v>
      </c>
      <c r="BA94" s="6" t="n">
        <f aca="false">AZ105-AZ79+BA79</f>
        <v>3066</v>
      </c>
      <c r="BB94" s="6" t="n">
        <f aca="false">BA105-BA79+BB79</f>
        <v>2748</v>
      </c>
      <c r="BC94" s="6" t="n">
        <f aca="false">BB105-BB79+BC79</f>
        <v>1489</v>
      </c>
      <c r="BD94" s="6" t="n">
        <f aca="false">BC105-BC79+BD79</f>
        <v>1460</v>
      </c>
      <c r="BE94" s="6" t="n">
        <f aca="false">BD105-BD79+BE79</f>
        <v>1576</v>
      </c>
      <c r="BF94" s="6" t="n">
        <f aca="false">BE105-BE79+BF79</f>
        <v>1099</v>
      </c>
      <c r="BG94" s="6" t="n">
        <f aca="false">BF105-BF79+BG79</f>
        <v>1542</v>
      </c>
      <c r="BH94" s="6" t="n">
        <f aca="false">BG105-BG79+BH79</f>
        <v>1949</v>
      </c>
      <c r="BI94" s="6" t="n">
        <f aca="false">BH105-BH79+BI79</f>
        <v>2571</v>
      </c>
      <c r="BJ94" s="6" t="n">
        <f aca="false">BI105-BI79+BJ79</f>
        <v>2186</v>
      </c>
      <c r="BK94" s="5" t="s">
        <v>18</v>
      </c>
      <c r="BL94" s="1"/>
      <c r="BM94" s="6" t="n">
        <f aca="false">BL105-BL79+BM79</f>
        <v>1550</v>
      </c>
      <c r="BN94" s="6" t="n">
        <f aca="false">BM105-BM79+BN79</f>
        <v>1206</v>
      </c>
      <c r="BO94" s="6" t="n">
        <f aca="false">BN105-BN79+BO79</f>
        <v>1160</v>
      </c>
      <c r="BP94" s="6" t="n">
        <f aca="false">BO105-BO79+BP79</f>
        <v>872</v>
      </c>
      <c r="BQ94" s="6" t="n">
        <f aca="false">BP105-BP79+BQ79</f>
        <v>815</v>
      </c>
      <c r="BR94" s="6" t="n">
        <f aca="false">BQ105-BQ79+BR79</f>
        <v>1017</v>
      </c>
      <c r="BS94" s="6" t="n">
        <f aca="false">BR105-BR79+BS79</f>
        <v>1109</v>
      </c>
      <c r="BT94" s="6" t="n">
        <f aca="false">BS105-BS79+BT79</f>
        <v>1290</v>
      </c>
      <c r="BU94" s="6" t="n">
        <f aca="false">BT105-BT79+BU79</f>
        <v>1141</v>
      </c>
      <c r="BV94" s="6" t="n">
        <f aca="false">BU105-BU79+BV79</f>
        <v>1419</v>
      </c>
      <c r="BW94" s="6" t="n">
        <f aca="false">BV105-BV79+BW79</f>
        <v>1449</v>
      </c>
      <c r="BX94" s="6" t="n">
        <f aca="false">BW105-BW79+BX79</f>
        <v>1369</v>
      </c>
      <c r="BY94" s="6" t="n">
        <f aca="false">BX105-BX79+BY79</f>
        <v>1256</v>
      </c>
      <c r="BZ94" s="6" t="n">
        <f aca="false">BY105-BY79+BZ79</f>
        <v>1271</v>
      </c>
      <c r="CA94" s="6" t="n">
        <f aca="false">BZ105-BZ79+CA79</f>
        <v>1449</v>
      </c>
      <c r="CB94" s="6" t="n">
        <f aca="false">CA105-CA79+CB79</f>
        <v>1379</v>
      </c>
      <c r="CC94" s="6" t="n">
        <f aca="false">CB105-CB79+CC79</f>
        <v>1545</v>
      </c>
      <c r="CD94" s="6" t="n">
        <f aca="false">CC105-CC79+CD79</f>
        <v>1499</v>
      </c>
      <c r="CE94" s="6" t="n">
        <f aca="false">CD105-CD79+CE79</f>
        <v>1405</v>
      </c>
      <c r="CF94" s="6" t="n">
        <f aca="false">CE105-CE79+CF79</f>
        <v>1110</v>
      </c>
      <c r="CG94" s="6" t="n">
        <f aca="false">CF105-CF79+CG79</f>
        <v>1071</v>
      </c>
      <c r="CH94" s="6" t="n">
        <f aca="false">CG105-CG79+CH79</f>
        <v>642</v>
      </c>
      <c r="CI94" s="6" t="n">
        <f aca="false">CH105-CH79+CI79</f>
        <v>593</v>
      </c>
      <c r="CJ94" s="6" t="n">
        <f aca="false">CI105-CI79+CJ79</f>
        <v>575</v>
      </c>
      <c r="CK94" s="6" t="n">
        <f aca="false">CJ105-CJ79+CK79</f>
        <v>437</v>
      </c>
      <c r="CL94" s="6" t="n">
        <f aca="false">CK105-CK79+CL79</f>
        <v>452</v>
      </c>
      <c r="CM94" s="6" t="n">
        <f aca="false">CL105-CL79+CM79</f>
        <v>495</v>
      </c>
      <c r="CN94" s="6" t="n">
        <f aca="false">CM105-CM79+CN79</f>
        <v>487</v>
      </c>
      <c r="CO94" s="6" t="n">
        <f aca="false">CN105-CN79+CO79</f>
        <v>469</v>
      </c>
      <c r="CP94" s="5" t="s">
        <v>18</v>
      </c>
      <c r="CQ94" s="1"/>
      <c r="CR94" s="6" t="n">
        <f aca="false">+CR79</f>
        <v>0</v>
      </c>
      <c r="CS94" s="6" t="n">
        <f aca="false">CR105-CR79+CS79</f>
        <v>44</v>
      </c>
      <c r="CT94" s="6" t="n">
        <f aca="false">CS105-CS79+CT79</f>
        <v>129</v>
      </c>
      <c r="CU94" s="6" t="n">
        <f aca="false">CT105-CT79+CU79</f>
        <v>149</v>
      </c>
      <c r="CV94" s="6" t="n">
        <f aca="false">CU105-CU79+CV79</f>
        <v>207</v>
      </c>
      <c r="CW94" s="6" t="n">
        <f aca="false">CV105-CV79+CW79</f>
        <v>204</v>
      </c>
      <c r="CX94" s="6" t="n">
        <f aca="false">CW105-CW79+CX79</f>
        <v>229</v>
      </c>
      <c r="CY94" s="6" t="n">
        <f aca="false">CX105-CX79+CY79</f>
        <v>181</v>
      </c>
      <c r="CZ94" s="6" t="n">
        <f aca="false">CY105-CY79+CZ79</f>
        <v>185</v>
      </c>
      <c r="DA94" s="6" t="n">
        <f aca="false">CZ105-CZ79+DA79</f>
        <v>157</v>
      </c>
      <c r="DB94" s="6" t="n">
        <f aca="false">DA105-DA79+DB79</f>
        <v>164</v>
      </c>
      <c r="DC94" s="6" t="n">
        <f aca="false">DB105-DB79+DC79</f>
        <v>137</v>
      </c>
      <c r="DD94" s="6" t="n">
        <f aca="false">DC105-DC79+DD79</f>
        <v>180</v>
      </c>
      <c r="DE94" s="6" t="n">
        <f aca="false">DD105-DD79+DE79</f>
        <v>218</v>
      </c>
      <c r="DF94" s="6" t="n">
        <f aca="false">DE105-DE79+DF79</f>
        <v>196</v>
      </c>
      <c r="DG94" s="6" t="n">
        <f aca="false">DF105-DF79+DG79</f>
        <v>258</v>
      </c>
      <c r="DH94" s="6" t="n">
        <f aca="false">DG105-DG79+DH79</f>
        <v>235</v>
      </c>
      <c r="DI94" s="6" t="n">
        <f aca="false">DH105-DH79+DI79</f>
        <v>333</v>
      </c>
      <c r="DJ94" s="5" t="s">
        <v>18</v>
      </c>
      <c r="DK94" s="1"/>
      <c r="DL94" s="6" t="n">
        <f aca="false">DK105-DK79+DL79</f>
        <v>51</v>
      </c>
      <c r="DM94" s="6" t="n">
        <f aca="false">DL105-DL79+DM79</f>
        <v>114</v>
      </c>
      <c r="DN94" s="6" t="n">
        <f aca="false">DM105-DM79+DN79</f>
        <v>152</v>
      </c>
      <c r="DO94" s="6" t="n">
        <f aca="false">DN105-DN79+DO79</f>
        <v>174</v>
      </c>
      <c r="DP94" s="6" t="n">
        <f aca="false">DO105-DO79+DP79</f>
        <v>207</v>
      </c>
      <c r="DQ94" s="6" t="n">
        <f aca="false">DP105-DP79+DQ79</f>
        <v>259</v>
      </c>
      <c r="DR94" s="6" t="n">
        <f aca="false">DQ105-DQ79+DR79</f>
        <v>208</v>
      </c>
      <c r="DS94" s="6" t="n">
        <f aca="false">DR105-DR79+DS79</f>
        <v>213</v>
      </c>
      <c r="DT94" s="6" t="n">
        <f aca="false">DS105-DS79+DT79</f>
        <v>125</v>
      </c>
      <c r="DU94" s="6" t="n">
        <f aca="false">DT105-DT79+DU79</f>
        <v>115</v>
      </c>
      <c r="DV94" s="6" t="n">
        <f aca="false">DU105-DU79+DV79</f>
        <v>104</v>
      </c>
      <c r="DW94" s="6" t="n">
        <f aca="false">DV105-DV79+DW79</f>
        <v>50</v>
      </c>
      <c r="DX94" s="6" t="n">
        <f aca="false">DW105-DW79+DX79</f>
        <v>49</v>
      </c>
      <c r="DY94" s="6" t="n">
        <f aca="false">DX105-DX79+DY79</f>
        <v>61</v>
      </c>
      <c r="DZ94" s="6" t="n">
        <f aca="false">DY105-DY79+DZ79</f>
        <v>57</v>
      </c>
      <c r="EA94" s="6" t="n">
        <f aca="false">DZ105-DZ79+EA79</f>
        <v>138</v>
      </c>
      <c r="EB94" s="5" t="s">
        <v>18</v>
      </c>
      <c r="EC94" s="1"/>
      <c r="ED94" s="6" t="n">
        <f aca="false">EC105-EC79+ED79</f>
        <v>201</v>
      </c>
      <c r="EE94" s="6" t="n">
        <f aca="false">ED105-ED79+EE79</f>
        <v>388</v>
      </c>
      <c r="EF94" s="6" t="n">
        <f aca="false">EE105-EE79+EF79</f>
        <v>383</v>
      </c>
      <c r="EG94" s="6" t="n">
        <f aca="false">EF105-EF79+EG79</f>
        <v>365</v>
      </c>
      <c r="EH94" s="6" t="n">
        <f aca="false">EG105-EG79+EH79</f>
        <v>350</v>
      </c>
      <c r="EI94" s="6" t="n">
        <f aca="false">EH105-EH79+EI79</f>
        <v>306</v>
      </c>
      <c r="EJ94" s="6" t="n">
        <f aca="false">EI105-EI79+EJ79</f>
        <v>95</v>
      </c>
      <c r="EK94" s="6" t="n">
        <f aca="false">EJ105-EJ79+EK79</f>
        <v>115</v>
      </c>
      <c r="EL94" s="6" t="n">
        <f aca="false">EK105-EK79+EL79</f>
        <v>114</v>
      </c>
      <c r="EM94" s="6" t="n">
        <f aca="false">EL105-EL79+EM79</f>
        <v>130</v>
      </c>
      <c r="EN94" s="6" t="n">
        <f aca="false">EM105-EM79+EN79</f>
        <v>67</v>
      </c>
      <c r="EO94" s="6" t="n">
        <f aca="false">EN105-EN79+EO79</f>
        <v>56</v>
      </c>
      <c r="EP94" s="6" t="n">
        <f aca="false">EO105-EO79+EP79</f>
        <v>75</v>
      </c>
      <c r="EQ94" s="6" t="n">
        <f aca="false">EP105-EP79+EQ79</f>
        <v>100</v>
      </c>
      <c r="ER94" s="5" t="s">
        <v>18</v>
      </c>
      <c r="ES94" s="1"/>
      <c r="ET94" s="6" t="n">
        <f aca="false">ES105-ES79+ET79</f>
        <v>829</v>
      </c>
      <c r="EU94" s="6" t="n">
        <f aca="false">ET105-ET79+EU79</f>
        <v>352</v>
      </c>
      <c r="EV94" s="6" t="n">
        <f aca="false">EU105-EU79+EV79</f>
        <v>151</v>
      </c>
      <c r="EW94" s="6" t="n">
        <f aca="false">EV105-EV79+EW79</f>
        <v>55</v>
      </c>
      <c r="EX94" s="6" t="n">
        <f aca="false">EW105-EW79+EX79</f>
        <v>84</v>
      </c>
      <c r="EY94" s="6" t="n">
        <f aca="false">EX105-EX79+EY79</f>
        <v>598</v>
      </c>
      <c r="EZ94" s="6" t="n">
        <f aca="false">EY105-EY79+EZ79</f>
        <v>354</v>
      </c>
      <c r="FA94" s="6" t="n">
        <f aca="false">EZ105-EZ79+FA79</f>
        <v>757</v>
      </c>
      <c r="FB94" s="6" t="n">
        <f aca="false">FA105-FA79+FB79</f>
        <v>797</v>
      </c>
      <c r="FC94" s="6" t="n">
        <f aca="false">FB105-FB79+FC79</f>
        <v>932</v>
      </c>
      <c r="FD94" s="6" t="n">
        <f aca="false">FC105-FC79+FD79</f>
        <v>793</v>
      </c>
      <c r="FE94" s="6" t="n">
        <f aca="false">FD105-FD79+FE79</f>
        <v>2989</v>
      </c>
      <c r="FF94" s="6" t="n">
        <f aca="false">FE105-FE79+FF79</f>
        <v>1006</v>
      </c>
      <c r="FG94" s="6" t="n">
        <f aca="false">FF105-FF79+FG79</f>
        <v>1777</v>
      </c>
      <c r="FH94" s="6" t="n">
        <f aca="false">FG105-FG79+FH79</f>
        <v>2718</v>
      </c>
      <c r="FI94" s="6" t="n">
        <f aca="false">FH105-FH79+FI79</f>
        <v>2084</v>
      </c>
      <c r="FJ94" s="6" t="n">
        <f aca="false">FI105-FI79+FJ79</f>
        <v>3562</v>
      </c>
      <c r="FK94" s="6" t="n">
        <f aca="false">FJ105-FJ79+FK79</f>
        <v>2710</v>
      </c>
      <c r="FL94" s="6" t="n">
        <f aca="false">FK105-FK79+FL79</f>
        <v>7236</v>
      </c>
      <c r="FM94" s="6" t="n">
        <f aca="false">FL105-FL79+FM79</f>
        <v>4350</v>
      </c>
      <c r="FN94" s="6" t="n">
        <f aca="false">FM105-FM79+FN79</f>
        <v>3026</v>
      </c>
      <c r="FO94" s="6" t="n">
        <f aca="false">FN105-FN79+FO79</f>
        <v>1602</v>
      </c>
      <c r="FP94" s="6" t="n">
        <f aca="false">FO105-FO79+FP79</f>
        <v>1447</v>
      </c>
      <c r="FQ94" s="6" t="n">
        <f aca="false">FP105-FP79+FQ79</f>
        <v>2408</v>
      </c>
      <c r="FR94" s="6" t="n">
        <f aca="false">FQ105-FQ79+FR79</f>
        <v>1876</v>
      </c>
      <c r="FS94" s="6" t="n">
        <f aca="false">FR105-FR79+FS79</f>
        <v>2258</v>
      </c>
      <c r="FT94" s="6" t="n">
        <f aca="false">FS105-FS79+FT79</f>
        <v>3733</v>
      </c>
      <c r="FU94" s="6" t="n">
        <f aca="false">FT105-FT79+FU79</f>
        <v>5752</v>
      </c>
      <c r="FV94" s="6" t="n">
        <f aca="false">FU105-FU79+FV79</f>
        <v>6912</v>
      </c>
      <c r="FW94" s="5" t="s">
        <v>18</v>
      </c>
      <c r="FX94" s="1"/>
      <c r="FY94" s="6" t="n">
        <f aca="false">FX105-FX79+FY79</f>
        <v>11256</v>
      </c>
      <c r="FZ94" s="6" t="n">
        <f aca="false">FY105-FY79+FZ79</f>
        <v>9968</v>
      </c>
      <c r="GA94" s="6" t="n">
        <f aca="false">FZ105-FZ79+GA79</f>
        <v>7075</v>
      </c>
      <c r="GB94" s="6" t="n">
        <f aca="false">GA105-GA79+GB79</f>
        <v>5046</v>
      </c>
      <c r="GC94" s="6" t="n">
        <f aca="false">GB105-GB79+GC79</f>
        <v>5233</v>
      </c>
      <c r="GD94" s="6" t="n">
        <f aca="false">GC105-GC79+GD79</f>
        <v>7693</v>
      </c>
      <c r="GE94" s="6" t="n">
        <f aca="false">GD105-GD79+GE79</f>
        <v>7905</v>
      </c>
      <c r="GF94" s="6" t="n">
        <f aca="false">GE105-GE79+GF79</f>
        <v>8847</v>
      </c>
      <c r="GG94" s="6" t="n">
        <f aca="false">GF105-GF79+GG79</f>
        <v>8025</v>
      </c>
      <c r="GH94" s="6" t="n">
        <f aca="false">GG105-GG79+GH79</f>
        <v>8363</v>
      </c>
      <c r="GI94" s="6" t="n">
        <f aca="false">GH105-GH79+GI79</f>
        <v>7914</v>
      </c>
      <c r="GJ94" s="6" t="n">
        <f aca="false">GI105-GI79+GJ79</f>
        <v>10944</v>
      </c>
      <c r="GK94" s="6" t="n">
        <f aca="false">GJ105-GJ79+GK79</f>
        <v>9095</v>
      </c>
      <c r="GL94" s="6" t="n">
        <f aca="false">FG94+DL94+CT94+BZ94+AU94+P94</f>
        <v>9354</v>
      </c>
      <c r="GM94" s="6" t="n">
        <f aca="false">FH94+DM94+CU94+CA94+AV94+Q94+EC94</f>
        <v>10587</v>
      </c>
      <c r="GN94" s="6" t="n">
        <f aca="false">FI94+DN94+CV94+CB94+AW94+R94+ED94</f>
        <v>10571</v>
      </c>
      <c r="GO94" s="6" t="n">
        <f aca="false">FJ94+DO94+CW94+CC94+AX94+S94+EE94</f>
        <v>11519</v>
      </c>
      <c r="GP94" s="6" t="n">
        <f aca="false">FK94+DP94+CX94+CD94+AY94+T94+EF94</f>
        <v>11455</v>
      </c>
      <c r="GQ94" s="6" t="n">
        <f aca="false">FL94+DQ94+CY94+CE94+AZ94+U94+EG94</f>
        <v>15179</v>
      </c>
      <c r="GR94" s="10" t="n">
        <f aca="false">FM94+DR94+CZ94+CF94+BA94+V94+EH94</f>
        <v>10397</v>
      </c>
      <c r="GS94" s="10" t="n">
        <f aca="false">FN94+DS94+DA94+CG94+BB94+W94+EI94</f>
        <v>8546</v>
      </c>
      <c r="GT94" s="10" t="n">
        <f aca="false">FO94+DT94+DB94+CH94+BC94+X94+EJ94</f>
        <v>4646</v>
      </c>
      <c r="GU94" s="10" t="n">
        <f aca="false">FP94+DU94+DC94+CI94+BD94+Y94+EK94</f>
        <v>4394</v>
      </c>
      <c r="GV94" s="6" t="n">
        <f aca="false">Z94+BE94+CJ94+DD94+DV94+EL94+FQ94</f>
        <v>5455</v>
      </c>
      <c r="GW94" s="6" t="n">
        <f aca="false">AA94+BF94+CK94+DE94+DW94+EM94+FR94</f>
        <v>4305</v>
      </c>
      <c r="GX94" s="6" t="n">
        <f aca="false">AB94+BG94+CL94+DF94+DX94+EN94+FS94</f>
        <v>5154</v>
      </c>
      <c r="GY94" s="6" t="n">
        <f aca="false">AC94+BH94+CM94+DG94+DY94+EO94+FT94</f>
        <v>7487</v>
      </c>
      <c r="GZ94" s="6" t="n">
        <f aca="false">AD94+BI94+CN94+DH94+DZ94+EP94+FU94</f>
        <v>9988</v>
      </c>
      <c r="HA94" s="6" t="n">
        <f aca="false">AE94+BJ94+CO94+DI94+EA94+EQ94+FV94</f>
        <v>11740</v>
      </c>
      <c r="HB94" s="9" t="n">
        <f aca="false">(GZ94-GY105)/(GY105+0.01)*100</f>
        <v>5.95098551926857</v>
      </c>
      <c r="HC94" s="9" t="n">
        <f aca="false">(GZ94-GY94)/(GY94+0.01)*100</f>
        <v>33.404523301024</v>
      </c>
      <c r="HD94" s="5" t="s">
        <v>18</v>
      </c>
      <c r="HE94" s="6" t="n">
        <f aca="false">HD93-HD93+HE79</f>
        <v>39</v>
      </c>
      <c r="HF94" s="6" t="n">
        <f aca="false">HE105-HE79+HF79</f>
        <v>589</v>
      </c>
      <c r="HG94" s="6" t="n">
        <f aca="false">HF105-HF79+HG79</f>
        <v>215</v>
      </c>
      <c r="HH94" s="6" t="n">
        <f aca="false">HG105-HG79+HH79</f>
        <v>403</v>
      </c>
      <c r="HI94" s="6" t="n">
        <f aca="false">HH105-HH79+HI79</f>
        <v>240</v>
      </c>
      <c r="HJ94" s="6" t="n">
        <f aca="false">HI105-HI79+HJ79</f>
        <v>233</v>
      </c>
      <c r="HK94" s="6" t="n">
        <f aca="false">HJ105-HJ79+HK79</f>
        <v>363</v>
      </c>
      <c r="HL94" s="6" t="n">
        <f aca="false">HK105-HK79+HL79</f>
        <v>393</v>
      </c>
      <c r="HM94" s="6" t="n">
        <f aca="false">HL105-HL79+HM79</f>
        <v>370</v>
      </c>
      <c r="HN94" s="6" t="n">
        <f aca="false">HM105-HM79+HN79</f>
        <v>440</v>
      </c>
      <c r="HO94" s="6" t="n">
        <f aca="false">HN105-HN79+HO79</f>
        <v>1119</v>
      </c>
      <c r="HP94" s="6" t="n">
        <f aca="false">HO105-HO79+HP79</f>
        <v>596</v>
      </c>
      <c r="HQ94" s="6" t="n">
        <f aca="false">HP105-HP79+HQ79</f>
        <v>1006</v>
      </c>
      <c r="HR94" s="6" t="n">
        <f aca="false">HQ105-HQ79+HR79</f>
        <v>465</v>
      </c>
      <c r="HS94" s="6" t="n">
        <f aca="false">HR105-HR79+HS79</f>
        <v>572</v>
      </c>
      <c r="HT94" s="6" t="n">
        <f aca="false">HS105-HS79+HT79</f>
        <v>262</v>
      </c>
      <c r="HU94" s="6" t="n">
        <f aca="false">HT105-HT79+HU79</f>
        <v>218</v>
      </c>
      <c r="HV94" s="6" t="n">
        <f aca="false">HU105-HU79+HV79</f>
        <v>163</v>
      </c>
      <c r="HW94" s="6" t="n">
        <f aca="false">HV105-HV79+HW79</f>
        <v>216</v>
      </c>
      <c r="HX94" s="6" t="n">
        <f aca="false">HW105-HW79+HX79</f>
        <v>583</v>
      </c>
      <c r="HY94" s="6" t="n">
        <f aca="false">HX105-HX79+HY79</f>
        <v>420</v>
      </c>
      <c r="HZ94" s="6" t="n">
        <f aca="false">HY105-HY79+HZ79</f>
        <v>591</v>
      </c>
      <c r="IA94" s="6" t="n">
        <f aca="false">HZ105-HZ79+IA79</f>
        <v>545</v>
      </c>
      <c r="IB94" s="5" t="s">
        <v>18</v>
      </c>
      <c r="IC94" s="3" t="s">
        <v>31</v>
      </c>
      <c r="ID94" s="6" t="n">
        <f aca="false">IC105-IC79+ID79</f>
        <v>597</v>
      </c>
      <c r="IE94" s="6" t="n">
        <f aca="false">ID105-ID79+IE79</f>
        <v>582</v>
      </c>
      <c r="IF94" s="6" t="n">
        <f aca="false">IE105-IE79+IF79</f>
        <v>529</v>
      </c>
      <c r="IG94" s="6" t="n">
        <f aca="false">IF105-IF79+IG79</f>
        <v>553</v>
      </c>
      <c r="IH94" s="6" t="n">
        <f aca="false">IG105-IG79+IH79</f>
        <v>2756</v>
      </c>
      <c r="II94" s="6" t="n">
        <f aca="false">IH105-IH79+II79</f>
        <v>643</v>
      </c>
      <c r="IJ94" s="6" t="n">
        <f aca="false">II105-II79+IJ79</f>
        <v>1384</v>
      </c>
      <c r="IK94" s="6" t="n">
        <f aca="false">IJ105-IJ79+IK79</f>
        <v>2348</v>
      </c>
      <c r="IL94" s="6" t="n">
        <f aca="false">IK105-IK79+IL79</f>
        <v>1644</v>
      </c>
      <c r="IM94" s="6" t="n">
        <f aca="false">IL105-IL79+IM79</f>
        <v>2443</v>
      </c>
      <c r="IN94" s="6" t="n">
        <f aca="false">IM105-IM79+IN79</f>
        <v>2239</v>
      </c>
      <c r="IO94" s="6" t="n">
        <f aca="false">IN105-IN79+IO79</f>
        <v>6230</v>
      </c>
      <c r="IP94" s="6" t="n">
        <f aca="false">IO105-IO79+IP79</f>
        <v>3885</v>
      </c>
      <c r="IQ94" s="6" t="n">
        <f aca="false">IP105-IP79+IQ79</f>
        <v>2454</v>
      </c>
      <c r="IR94" s="6" t="n">
        <f aca="false">IQ105-IQ79+IR79</f>
        <v>1340</v>
      </c>
      <c r="IS94" s="6" t="n">
        <f aca="false">IR105-IR79+IS79</f>
        <v>1229</v>
      </c>
      <c r="IT94" s="6" t="n">
        <f aca="false">IS105-IS79+IT79</f>
        <v>2245</v>
      </c>
      <c r="IU94" s="6" t="n">
        <f aca="false">IT105-IT79+IU79</f>
        <v>1660</v>
      </c>
      <c r="IV94" s="6" t="n">
        <f aca="false">IU105-IU79+IV79</f>
        <v>1675</v>
      </c>
      <c r="IW94" s="6" t="n">
        <f aca="false">IV105-IV79+IW79</f>
        <v>3313</v>
      </c>
      <c r="IX94" s="6" t="n">
        <f aca="false">IW105-IW79+IX79</f>
        <v>5161</v>
      </c>
      <c r="IY94" s="6" t="n">
        <f aca="false">IX105-IX79+IY79</f>
        <v>6367</v>
      </c>
      <c r="IZ94" s="5" t="s">
        <v>18</v>
      </c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</row>
    <row r="95" customFormat="false" ht="12.8" hidden="false" customHeight="false" outlineLevel="0" collapsed="false">
      <c r="A95" s="3" t="s">
        <v>20</v>
      </c>
      <c r="B95" s="1"/>
      <c r="C95" s="6" t="n">
        <f aca="false">C94-B80+C80</f>
        <v>6206</v>
      </c>
      <c r="D95" s="6" t="n">
        <f aca="false">D94-C80+D80</f>
        <v>5880</v>
      </c>
      <c r="E95" s="6" t="n">
        <f aca="false">E94-D80+E80</f>
        <v>3881</v>
      </c>
      <c r="F95" s="6" t="n">
        <f aca="false">F94-E80+F80</f>
        <v>2318</v>
      </c>
      <c r="G95" s="6" t="n">
        <f aca="false">G94-F80+G80</f>
        <v>2566</v>
      </c>
      <c r="H95" s="6" t="n">
        <f aca="false">H94-G80+H80</f>
        <v>3430</v>
      </c>
      <c r="I95" s="6" t="n">
        <f aca="false">I94-H80+I80</f>
        <v>3803</v>
      </c>
      <c r="J95" s="6" t="n">
        <f aca="false">J94-I80+J80</f>
        <v>3300</v>
      </c>
      <c r="K95" s="6" t="n">
        <f aca="false">K94-J80+K80</f>
        <v>2682</v>
      </c>
      <c r="L95" s="6" t="n">
        <f aca="false">L94-K80+L80</f>
        <v>2745</v>
      </c>
      <c r="M95" s="6" t="n">
        <f aca="false">M94-L80+M80</f>
        <v>2510</v>
      </c>
      <c r="N95" s="6" t="n">
        <f aca="false">N94-M80+N80</f>
        <v>2699</v>
      </c>
      <c r="O95" s="6" t="n">
        <f aca="false">O94-N80+O80</f>
        <v>2372</v>
      </c>
      <c r="P95" s="6" t="n">
        <f aca="false">P94-O80+P80</f>
        <v>1934</v>
      </c>
      <c r="Q95" s="6" t="n">
        <f aca="false">Q94-P80+Q80</f>
        <v>1885</v>
      </c>
      <c r="R95" s="6" t="n">
        <f aca="false">R94-Q80+R80</f>
        <v>1689</v>
      </c>
      <c r="S95" s="6" t="n">
        <f aca="false">S94-R80+S80</f>
        <v>1593</v>
      </c>
      <c r="T95" s="6" t="n">
        <f aca="false">T94-S80+T80</f>
        <v>2209</v>
      </c>
      <c r="U95" s="6" t="n">
        <f aca="false">U94-T80+U80</f>
        <v>1734</v>
      </c>
      <c r="V95" s="6" t="n">
        <f aca="false">V94-U80+V80</f>
        <v>1181</v>
      </c>
      <c r="W95" s="6" t="n">
        <f aca="false">W94-V80+W80</f>
        <v>963</v>
      </c>
      <c r="X95" s="6" t="n">
        <f aca="false">X94-W80+X80</f>
        <v>494</v>
      </c>
      <c r="Y95" s="6" t="n">
        <f aca="false">Y94-X80+Y80</f>
        <v>538</v>
      </c>
      <c r="Z95" s="6" t="n">
        <f aca="false">Z94-Y80+Z80</f>
        <v>502</v>
      </c>
      <c r="AA95" s="6" t="n">
        <f aca="false">AA94-Z80+AA80</f>
        <v>497</v>
      </c>
      <c r="AB95" s="6" t="n">
        <f aca="false">AB94-AA80+AB80</f>
        <v>607</v>
      </c>
      <c r="AC95" s="6" t="n">
        <f aca="false">AC94-AB80+AC80</f>
        <v>939</v>
      </c>
      <c r="AD95" s="6" t="n">
        <f aca="false">AD94-AC80+AD80</f>
        <v>866</v>
      </c>
      <c r="AE95" s="6" t="n">
        <f aca="false">AE94-AD80+AE80</f>
        <v>1493</v>
      </c>
      <c r="AF95" s="5" t="s">
        <v>20</v>
      </c>
      <c r="AG95" s="1"/>
      <c r="AH95" s="6" t="n">
        <f aca="false">AH94-AG80+AH80</f>
        <v>2696</v>
      </c>
      <c r="AI95" s="6" t="n">
        <f aca="false">AI94-AH80+AI80</f>
        <v>2157</v>
      </c>
      <c r="AJ95" s="6" t="n">
        <f aca="false">AJ94-AI80+AJ80</f>
        <v>1908</v>
      </c>
      <c r="AK95" s="6" t="n">
        <f aca="false">AK94-AJ80+AK80</f>
        <v>1715</v>
      </c>
      <c r="AL95" s="6" t="n">
        <f aca="false">AL94-AK80+AL80</f>
        <v>2002</v>
      </c>
      <c r="AM95" s="6" t="n">
        <f aca="false">AM94-AL80+AM80</f>
        <v>2505</v>
      </c>
      <c r="AN95" s="6" t="n">
        <f aca="false">AN94-AM80+AN80</f>
        <v>2837</v>
      </c>
      <c r="AO95" s="6" t="n">
        <f aca="false">AO94-AN80+AO80</f>
        <v>3333</v>
      </c>
      <c r="AP95" s="6" t="n">
        <f aca="false">AP94-AO80+AP80</f>
        <v>3489</v>
      </c>
      <c r="AQ95" s="6" t="n">
        <f aca="false">AQ94-AP80+AQ80</f>
        <v>3233</v>
      </c>
      <c r="AR95" s="6" t="n">
        <f aca="false">AR94-AQ80+AR80</f>
        <v>3289</v>
      </c>
      <c r="AS95" s="6" t="n">
        <f aca="false">AS94-AR80+AS80</f>
        <v>3984</v>
      </c>
      <c r="AT95" s="6" t="n">
        <f aca="false">AT94-AS80+AT80</f>
        <v>4278</v>
      </c>
      <c r="AU95" s="6" t="n">
        <f aca="false">AU94-AT80+AU80</f>
        <v>4132</v>
      </c>
      <c r="AV95" s="6" t="n">
        <f aca="false">AV94-AU80+AV80</f>
        <v>4335</v>
      </c>
      <c r="AW95" s="6" t="n">
        <f aca="false">AW94-AV80+AW80</f>
        <v>4853</v>
      </c>
      <c r="AX95" s="6" t="n">
        <f aca="false">AX94-AW80+AX80</f>
        <v>4050</v>
      </c>
      <c r="AY95" s="6" t="n">
        <f aca="false">AY94-AX80+AY80</f>
        <v>4187</v>
      </c>
      <c r="AZ95" s="6" t="n">
        <f aca="false">AZ94-AY80+AZ80</f>
        <v>3931</v>
      </c>
      <c r="BA95" s="6" t="n">
        <f aca="false">BA94-AZ80+BA80</f>
        <v>3019</v>
      </c>
      <c r="BB95" s="6" t="n">
        <f aca="false">BB94-BA80+BB80</f>
        <v>2649</v>
      </c>
      <c r="BC95" s="6" t="n">
        <f aca="false">BC94-BB80+BC80</f>
        <v>1425</v>
      </c>
      <c r="BD95" s="6" t="n">
        <f aca="false">BD94-BC80+BD80</f>
        <v>1569</v>
      </c>
      <c r="BE95" s="6" t="n">
        <f aca="false">BE94-BD80+BE80</f>
        <v>1492</v>
      </c>
      <c r="BF95" s="6" t="n">
        <f aca="false">BF94-BE80+BF80</f>
        <v>1089</v>
      </c>
      <c r="BG95" s="6" t="n">
        <f aca="false">BG94-BF80+BG80</f>
        <v>1600</v>
      </c>
      <c r="BH95" s="6" t="n">
        <f aca="false">BH94-BG80+BH80</f>
        <v>1936</v>
      </c>
      <c r="BI95" s="6" t="n">
        <f aca="false">BI94-BH80+BI80</f>
        <v>2635</v>
      </c>
      <c r="BJ95" s="6" t="n">
        <f aca="false">BJ94-BI80+BJ80</f>
        <v>2005</v>
      </c>
      <c r="BK95" s="5" t="s">
        <v>20</v>
      </c>
      <c r="BL95" s="1"/>
      <c r="BM95" s="6" t="n">
        <f aca="false">BM94-BL80+BM80</f>
        <v>1520</v>
      </c>
      <c r="BN95" s="6" t="n">
        <f aca="false">BN94-BM80+BN80</f>
        <v>1213</v>
      </c>
      <c r="BO95" s="6" t="n">
        <f aca="false">BO94-BN80+BO80</f>
        <v>1128</v>
      </c>
      <c r="BP95" s="6" t="n">
        <f aca="false">BP94-BO80+BP80</f>
        <v>868</v>
      </c>
      <c r="BQ95" s="6" t="n">
        <f aca="false">BQ94-BP80+BQ80</f>
        <v>844</v>
      </c>
      <c r="BR95" s="6" t="n">
        <f aca="false">BR94-BQ80+BR80</f>
        <v>995</v>
      </c>
      <c r="BS95" s="6" t="n">
        <f aca="false">BS94-BR80+BS80</f>
        <v>1143</v>
      </c>
      <c r="BT95" s="6" t="n">
        <f aca="false">BT94-BS80+BT80</f>
        <v>1281</v>
      </c>
      <c r="BU95" s="6" t="n">
        <f aca="false">BU94-BT80+BU80</f>
        <v>1174</v>
      </c>
      <c r="BV95" s="6" t="n">
        <f aca="false">BV94-BU80+BV80</f>
        <v>1425</v>
      </c>
      <c r="BW95" s="6" t="n">
        <f aca="false">BW94-BV80+BW80</f>
        <v>1449</v>
      </c>
      <c r="BX95" s="6" t="n">
        <f aca="false">BX94-BW80+BX80</f>
        <v>1353</v>
      </c>
      <c r="BY95" s="6" t="n">
        <f aca="false">BY94-BX80+BY80</f>
        <v>1255</v>
      </c>
      <c r="BZ95" s="6" t="n">
        <f aca="false">BZ94-BY80+BZ80</f>
        <v>1268</v>
      </c>
      <c r="CA95" s="6" t="n">
        <f aca="false">CA94-BZ80+CA80</f>
        <v>1465</v>
      </c>
      <c r="CB95" s="6" t="n">
        <f aca="false">CB94-CA80+CB80</f>
        <v>1349</v>
      </c>
      <c r="CC95" s="6" t="n">
        <f aca="false">CC94-CB80+CC80</f>
        <v>1558</v>
      </c>
      <c r="CD95" s="6" t="n">
        <f aca="false">CD94-CC80+CD80</f>
        <v>1482</v>
      </c>
      <c r="CE95" s="6" t="n">
        <f aca="false">CE94-CD80+CE80</f>
        <v>1448</v>
      </c>
      <c r="CF95" s="6" t="n">
        <f aca="false">CF94-CE80+CF80</f>
        <v>1058</v>
      </c>
      <c r="CG95" s="6" t="n">
        <f aca="false">CG94-CF80+CG80</f>
        <v>1065</v>
      </c>
      <c r="CH95" s="6" t="n">
        <f aca="false">CH94-CG80+CH80</f>
        <v>612</v>
      </c>
      <c r="CI95" s="6" t="n">
        <f aca="false">CI94-CH80+CI80</f>
        <v>627</v>
      </c>
      <c r="CJ95" s="6" t="n">
        <f aca="false">CJ94-CI80+CJ80</f>
        <v>533</v>
      </c>
      <c r="CK95" s="6" t="n">
        <f aca="false">CK94-CJ80+CK80</f>
        <v>448</v>
      </c>
      <c r="CL95" s="6" t="n">
        <f aca="false">CL94-CK80+CL80</f>
        <v>455</v>
      </c>
      <c r="CM95" s="6" t="n">
        <f aca="false">CM94-CL80+CM80</f>
        <v>499</v>
      </c>
      <c r="CN95" s="6" t="n">
        <f aca="false">CN94-CM80+CN80</f>
        <v>487</v>
      </c>
      <c r="CO95" s="6" t="n">
        <f aca="false">CO94-CN80+CO80</f>
        <v>430</v>
      </c>
      <c r="CP95" s="5" t="s">
        <v>20</v>
      </c>
      <c r="CQ95" s="1"/>
      <c r="CR95" s="6" t="n">
        <f aca="false">CR94+CR80</f>
        <v>0</v>
      </c>
      <c r="CS95" s="6" t="n">
        <f aca="false">CS94-CR80+CS80</f>
        <v>58</v>
      </c>
      <c r="CT95" s="6" t="n">
        <f aca="false">CT94-CS80+CT80</f>
        <v>120</v>
      </c>
      <c r="CU95" s="6" t="n">
        <f aca="false">CU94-CT80+CU80</f>
        <v>155</v>
      </c>
      <c r="CV95" s="6" t="n">
        <f aca="false">CV94-CU80+CV80</f>
        <v>204</v>
      </c>
      <c r="CW95" s="6" t="n">
        <f aca="false">CW94-CV80+CW80</f>
        <v>223</v>
      </c>
      <c r="CX95" s="6" t="n">
        <f aca="false">CX94-CW80+CX80</f>
        <v>202</v>
      </c>
      <c r="CY95" s="6" t="n">
        <f aca="false">CY94-CX80+CY80</f>
        <v>210</v>
      </c>
      <c r="CZ95" s="6" t="n">
        <f aca="false">CZ94-CY80+CZ80</f>
        <v>165</v>
      </c>
      <c r="DA95" s="6" t="n">
        <f aca="false">DA94-CZ80+DA80</f>
        <v>152</v>
      </c>
      <c r="DB95" s="6" t="n">
        <f aca="false">DB94-DA80+DB80</f>
        <v>169</v>
      </c>
      <c r="DC95" s="6" t="n">
        <f aca="false">DC94-DB80+DC80</f>
        <v>136</v>
      </c>
      <c r="DD95" s="6" t="n">
        <f aca="false">DD94-DC80+DD80</f>
        <v>179</v>
      </c>
      <c r="DE95" s="6" t="n">
        <f aca="false">DE94-DD80+DE80</f>
        <v>220</v>
      </c>
      <c r="DF95" s="6" t="n">
        <f aca="false">DF94-DE80+DF80</f>
        <v>203</v>
      </c>
      <c r="DG95" s="6" t="n">
        <f aca="false">DG94-DF80+DG80</f>
        <v>254</v>
      </c>
      <c r="DH95" s="6" t="n">
        <f aca="false">DH94-DG80+DH80</f>
        <v>246</v>
      </c>
      <c r="DI95" s="6" t="n">
        <f aca="false">DI94-DH80+DI80</f>
        <v>310</v>
      </c>
      <c r="DJ95" s="5" t="s">
        <v>20</v>
      </c>
      <c r="DK95" s="1"/>
      <c r="DL95" s="6" t="n">
        <f aca="false">DL94-DK80+DL80</f>
        <v>59</v>
      </c>
      <c r="DM95" s="6" t="n">
        <f aca="false">DM94-DL80+DM80</f>
        <v>111</v>
      </c>
      <c r="DN95" s="6" t="n">
        <f aca="false">DN94-DM80+DN80</f>
        <v>153</v>
      </c>
      <c r="DO95" s="6" t="n">
        <f aca="false">DO94-DN80+DO80</f>
        <v>181</v>
      </c>
      <c r="DP95" s="6" t="n">
        <f aca="false">DP94-DO80+DP80</f>
        <v>213</v>
      </c>
      <c r="DQ95" s="6" t="n">
        <f aca="false">DQ94-DP80+DQ80</f>
        <v>267</v>
      </c>
      <c r="DR95" s="6" t="n">
        <f aca="false">DR94-DQ80+DR80</f>
        <v>195</v>
      </c>
      <c r="DS95" s="6" t="n">
        <f aca="false">DS94-DR80+DS80</f>
        <v>211</v>
      </c>
      <c r="DT95" s="6" t="n">
        <f aca="false">DT94-DS80+DT80</f>
        <v>118</v>
      </c>
      <c r="DU95" s="6" t="n">
        <f aca="false">DU94-DT80+DU80</f>
        <v>120</v>
      </c>
      <c r="DV95" s="6" t="n">
        <f aca="false">DV94-DU80+DV80</f>
        <v>99</v>
      </c>
      <c r="DW95" s="6" t="n">
        <f aca="false">DW94-DV80+DW80</f>
        <v>51</v>
      </c>
      <c r="DX95" s="6" t="n">
        <f aca="false">DX94-DW80+DX80</f>
        <v>47</v>
      </c>
      <c r="DY95" s="6" t="n">
        <f aca="false">DY94-DX80+DY80</f>
        <v>59</v>
      </c>
      <c r="DZ95" s="6" t="n">
        <f aca="false">DZ94-DY80+DZ80</f>
        <v>104</v>
      </c>
      <c r="EA95" s="6" t="n">
        <f aca="false">EA94-DZ80+EA80</f>
        <v>89</v>
      </c>
      <c r="EB95" s="5" t="s">
        <v>20</v>
      </c>
      <c r="EC95" s="1"/>
      <c r="ED95" s="6" t="n">
        <f aca="false">ED94-EC80+ED80</f>
        <v>230</v>
      </c>
      <c r="EE95" s="6" t="n">
        <f aca="false">EE94-ED80+EE80</f>
        <v>382</v>
      </c>
      <c r="EF95" s="6" t="n">
        <f aca="false">EF94-EE80+EF80</f>
        <v>403</v>
      </c>
      <c r="EG95" s="6" t="n">
        <f aca="false">EG94-EF80+EG80</f>
        <v>355</v>
      </c>
      <c r="EH95" s="6" t="n">
        <f aca="false">EH94-EG80+EH80</f>
        <v>343</v>
      </c>
      <c r="EI95" s="6" t="n">
        <f aca="false">EI94-EH80+EI80</f>
        <v>291</v>
      </c>
      <c r="EJ95" s="6" t="n">
        <f aca="false">EJ94-EI80+EJ80</f>
        <v>89</v>
      </c>
      <c r="EK95" s="6" t="n">
        <f aca="false">EK94-EJ80+EK80</f>
        <v>112</v>
      </c>
      <c r="EL95" s="6" t="n">
        <f aca="false">EL94-EK80+EL80</f>
        <v>116</v>
      </c>
      <c r="EM95" s="6" t="n">
        <f aca="false">EM94-EL80+EM80</f>
        <v>131</v>
      </c>
      <c r="EN95" s="6" t="n">
        <f aca="false">EN94-EM80+EN80</f>
        <v>69</v>
      </c>
      <c r="EO95" s="6" t="n">
        <f aca="false">EO94-EN80+EO80</f>
        <v>56</v>
      </c>
      <c r="EP95" s="6" t="n">
        <f aca="false">EP94-EO80+EP80</f>
        <v>73</v>
      </c>
      <c r="EQ95" s="6" t="n">
        <f aca="false">EQ94-EP80+EQ80</f>
        <v>95</v>
      </c>
      <c r="ER95" s="5" t="s">
        <v>20</v>
      </c>
      <c r="ES95" s="1"/>
      <c r="ET95" s="6" t="n">
        <f aca="false">ET94-ES80+ET80</f>
        <v>330</v>
      </c>
      <c r="EU95" s="6" t="n">
        <f aca="false">EU94-ET80+EU80</f>
        <v>305</v>
      </c>
      <c r="EV95" s="6" t="n">
        <f aca="false">EV94-EU80+EV80</f>
        <v>146</v>
      </c>
      <c r="EW95" s="6" t="n">
        <f aca="false">EW94-EV80+EW80</f>
        <v>54</v>
      </c>
      <c r="EX95" s="6" t="n">
        <f aca="false">EX94-EW80+EX80</f>
        <v>105</v>
      </c>
      <c r="EY95" s="6" t="n">
        <f aca="false">EY94-EX80+EY80</f>
        <v>595</v>
      </c>
      <c r="EZ95" s="6" t="n">
        <f aca="false">EZ94-EY80+EZ80</f>
        <v>354</v>
      </c>
      <c r="FA95" s="6" t="n">
        <f aca="false">FA94-EZ80+FA80</f>
        <v>788</v>
      </c>
      <c r="FB95" s="6" t="n">
        <f aca="false">FB94-FA80+FB80</f>
        <v>759</v>
      </c>
      <c r="FC95" s="6" t="n">
        <f aca="false">FC94-FB80+FC80</f>
        <v>953</v>
      </c>
      <c r="FD95" s="6" t="n">
        <f aca="false">FD94-FC80+FD80</f>
        <v>773</v>
      </c>
      <c r="FE95" s="6" t="n">
        <f aca="false">FE94-FD80+FE80</f>
        <v>3054</v>
      </c>
      <c r="FF95" s="6" t="n">
        <f aca="false">FF94-FE80+FF80</f>
        <v>1005</v>
      </c>
      <c r="FG95" s="6" t="n">
        <f aca="false">FG94-FF80+FG80</f>
        <v>1974</v>
      </c>
      <c r="FH95" s="6" t="n">
        <f aca="false">FH94-FG80+FH80</f>
        <v>2538</v>
      </c>
      <c r="FI95" s="6" t="n">
        <f aca="false">FI94-FH80+FI80</f>
        <v>2079</v>
      </c>
      <c r="FJ95" s="6" t="n">
        <f aca="false">FJ94-FI80+FJ80</f>
        <v>3657</v>
      </c>
      <c r="FK95" s="6" t="n">
        <f aca="false">FK94-FJ80+FK80</f>
        <v>2863</v>
      </c>
      <c r="FL95" s="6" t="n">
        <f aca="false">FL94-FK80+FL80</f>
        <v>7150</v>
      </c>
      <c r="FM95" s="6" t="n">
        <f aca="false">FM94-FL80+FM80</f>
        <v>4482</v>
      </c>
      <c r="FN95" s="6" t="n">
        <f aca="false">FN94-FM80+FN80</f>
        <v>2889</v>
      </c>
      <c r="FO95" s="6" t="n">
        <f aca="false">FO94-FN80+FO80</f>
        <v>1450</v>
      </c>
      <c r="FP95" s="6" t="n">
        <f aca="false">FP94-FO80+FP80</f>
        <v>1606</v>
      </c>
      <c r="FQ95" s="6" t="n">
        <f aca="false">FQ94-FP80+FQ80</f>
        <v>2256</v>
      </c>
      <c r="FR95" s="6" t="n">
        <f aca="false">FR94-FQ80+FR80</f>
        <v>2006</v>
      </c>
      <c r="FS95" s="6" t="n">
        <f aca="false">FS94-FR80+FS80</f>
        <v>2153</v>
      </c>
      <c r="FT95" s="6" t="n">
        <f aca="false">FT94-FS80+FT80</f>
        <v>3818</v>
      </c>
      <c r="FU95" s="6" t="n">
        <f aca="false">FU94-FT80+FU80</f>
        <v>6245</v>
      </c>
      <c r="FV95" s="6" t="n">
        <f aca="false">FV94-FU80+FV80</f>
        <v>6209</v>
      </c>
      <c r="FW95" s="5" t="s">
        <v>20</v>
      </c>
      <c r="FX95" s="1"/>
      <c r="FY95" s="6" t="n">
        <f aca="false">FY94-FX80+FY80</f>
        <v>10752</v>
      </c>
      <c r="FZ95" s="6" t="n">
        <f aca="false">FZ94-FY80+FZ80</f>
        <v>9555</v>
      </c>
      <c r="GA95" s="6" t="n">
        <f aca="false">GA94-FZ80+GA80</f>
        <v>7063</v>
      </c>
      <c r="GB95" s="6" t="n">
        <f aca="false">GB94-GA80+GB80</f>
        <v>4955</v>
      </c>
      <c r="GC95" s="6" t="n">
        <f aca="false">GC94-GB80+GC80</f>
        <v>5517</v>
      </c>
      <c r="GD95" s="6" t="n">
        <f aca="false">GD94-GC80+GD80</f>
        <v>7525</v>
      </c>
      <c r="GE95" s="6" t="n">
        <f aca="false">GE94-GD80+GE80</f>
        <v>8137</v>
      </c>
      <c r="GF95" s="6" t="n">
        <f aca="false">GF94-GE80+GF80</f>
        <v>8702</v>
      </c>
      <c r="GG95" s="6" t="n">
        <f aca="false">GG94-GF80+GG80</f>
        <v>8104</v>
      </c>
      <c r="GH95" s="6" t="n">
        <f aca="false">GH94-GG80+GH80</f>
        <v>8356</v>
      </c>
      <c r="GI95" s="6" t="n">
        <f aca="false">GI94-GH80+GI80</f>
        <v>8021</v>
      </c>
      <c r="GJ95" s="6" t="n">
        <f aca="false">GJ94-GI80+GJ80</f>
        <v>11090</v>
      </c>
      <c r="GK95" s="6" t="n">
        <f aca="false">GK94-GJ80+GK80</f>
        <v>8910</v>
      </c>
      <c r="GL95" s="6" t="n">
        <f aca="false">FG95+DL95+CT95+BZ95+AU95+P95</f>
        <v>9487</v>
      </c>
      <c r="GM95" s="6" t="n">
        <f aca="false">FH95+DM95+CU95+CA95+AV95+Q95+EC95</f>
        <v>10489</v>
      </c>
      <c r="GN95" s="6" t="n">
        <f aca="false">FI95+DN95+CV95+CB95+AW95+R95+ED95</f>
        <v>10557</v>
      </c>
      <c r="GO95" s="6" t="n">
        <f aca="false">FJ95+DO95+CW95+CC95+AX95+S95+EE95</f>
        <v>11644</v>
      </c>
      <c r="GP95" s="6" t="n">
        <f aca="false">FK95+DP95+CX95+CD95+AY95+T95+EF95</f>
        <v>11559</v>
      </c>
      <c r="GQ95" s="6" t="n">
        <f aca="false">FL95+DQ95+CY95+CE95+AZ95+U95+EG95</f>
        <v>15095</v>
      </c>
      <c r="GR95" s="10" t="n">
        <f aca="false">FM95+DR95+CZ95+CF95+BA95+V95+EH95</f>
        <v>10443</v>
      </c>
      <c r="GS95" s="10" t="n">
        <f aca="false">FN95+DS95+DA95+CG95+BB95+W95+EI95</f>
        <v>8220</v>
      </c>
      <c r="GT95" s="10" t="n">
        <f aca="false">FO95+DT95+DB95+CH95+BC95+X95+EJ95</f>
        <v>4357</v>
      </c>
      <c r="GU95" s="10" t="n">
        <f aca="false">FP95+DU95+DC95+CI95+BD95+Y95+EK95</f>
        <v>4708</v>
      </c>
      <c r="GV95" s="6" t="n">
        <f aca="false">Z95+BE95+CJ95+DD95+DV95+EL95+FQ95</f>
        <v>5177</v>
      </c>
      <c r="GW95" s="6" t="n">
        <f aca="false">AA95+BF95+CK95+DE95+DW95+EM95+FR95</f>
        <v>4442</v>
      </c>
      <c r="GX95" s="6" t="n">
        <f aca="false">AB95+BG95+CL95+DF95+DX95+EN95+FS95</f>
        <v>5134</v>
      </c>
      <c r="GY95" s="6" t="n">
        <f aca="false">AC95+BH95+CM95+DG95+DY95+EO95+FT95</f>
        <v>7561</v>
      </c>
      <c r="GZ95" s="6" t="n">
        <f aca="false">AD95+BI95+CN95+DH95+DZ95+EP95+FU95</f>
        <v>10656</v>
      </c>
      <c r="HA95" s="6" t="n">
        <f aca="false">AE95+BJ95+CO95+DI95+EA95+EQ95+FV95</f>
        <v>10631</v>
      </c>
      <c r="HB95" s="9" t="n">
        <f aca="false">(GZ95-GZ94)/(GZ94+0.01)*100</f>
        <v>6.68801893470271</v>
      </c>
      <c r="HC95" s="9" t="n">
        <f aca="false">(GZ95-GY95)/(GY95+0.01)*100</f>
        <v>40.9336847854982</v>
      </c>
      <c r="HD95" s="5" t="s">
        <v>20</v>
      </c>
      <c r="HE95" s="6" t="n">
        <f aca="false">HE94+HE80</f>
        <v>57</v>
      </c>
      <c r="HF95" s="6" t="n">
        <f aca="false">HF94-HE80+HF80</f>
        <v>571</v>
      </c>
      <c r="HG95" s="6" t="n">
        <f aca="false">HG94-HF80+HG80</f>
        <v>219</v>
      </c>
      <c r="HH95" s="6" t="n">
        <f aca="false">HH94-HG80+HH80</f>
        <v>407</v>
      </c>
      <c r="HI95" s="6" t="n">
        <f aca="false">HI94-HH80+HI80</f>
        <v>234</v>
      </c>
      <c r="HJ95" s="6" t="n">
        <f aca="false">HJ94-HI80+HJ80</f>
        <v>233</v>
      </c>
      <c r="HK95" s="6" t="n">
        <f aca="false">HK94-HJ80+HK80</f>
        <v>368</v>
      </c>
      <c r="HL95" s="6" t="n">
        <f aca="false">HL94-HK80+HL80</f>
        <v>400</v>
      </c>
      <c r="HM95" s="6" t="n">
        <f aca="false">HM94-HL80+HM80</f>
        <v>364</v>
      </c>
      <c r="HN95" s="6" t="n">
        <f aca="false">HN94-HM80+HN80</f>
        <v>435</v>
      </c>
      <c r="HO95" s="6" t="n">
        <f aca="false">HO94-HN80+HO80</f>
        <v>1136</v>
      </c>
      <c r="HP95" s="6" t="n">
        <f aca="false">HP94-HO80+HP80</f>
        <v>701</v>
      </c>
      <c r="HQ95" s="6" t="n">
        <f aca="false">HQ94-HP80+HQ80</f>
        <v>905</v>
      </c>
      <c r="HR95" s="6" t="n">
        <f aca="false">HR94-HQ80+HR80</f>
        <v>597</v>
      </c>
      <c r="HS95" s="6" t="n">
        <f aca="false">HS94-HR80+HS80</f>
        <v>472</v>
      </c>
      <c r="HT95" s="6" t="n">
        <f aca="false">HT94-HS80+HT80</f>
        <v>213</v>
      </c>
      <c r="HU95" s="6" t="n">
        <f aca="false">HU94-HT80+HU80</f>
        <v>212</v>
      </c>
      <c r="HV95" s="6" t="n">
        <f aca="false">HV94-HU80+HV80</f>
        <v>167</v>
      </c>
      <c r="HW95" s="6" t="n">
        <f aca="false">HW94-HV80+HW80</f>
        <v>217</v>
      </c>
      <c r="HX95" s="6" t="n">
        <f aca="false">HX94-HW80+HX80</f>
        <v>579</v>
      </c>
      <c r="HY95" s="6" t="n">
        <f aca="false">HY94-HX80+HY80</f>
        <v>422</v>
      </c>
      <c r="HZ95" s="6" t="n">
        <f aca="false">HZ94-HY80+HZ80</f>
        <v>589</v>
      </c>
      <c r="IA95" s="6" t="n">
        <f aca="false">IA94-HZ80+IA80</f>
        <v>543</v>
      </c>
      <c r="IB95" s="5" t="s">
        <v>20</v>
      </c>
      <c r="IC95" s="3" t="s">
        <v>31</v>
      </c>
      <c r="ID95" s="6" t="n">
        <f aca="false">ID94-IC80+ID80</f>
        <v>628</v>
      </c>
      <c r="IE95" s="6" t="n">
        <f aca="false">IE94-ID80+IE80</f>
        <v>540</v>
      </c>
      <c r="IF95" s="6" t="n">
        <f aca="false">IF94-IE80+IF80</f>
        <v>546</v>
      </c>
      <c r="IG95" s="6" t="n">
        <f aca="false">IG94-IF80+IG80</f>
        <v>539</v>
      </c>
      <c r="IH95" s="6" t="n">
        <f aca="false">IH94-IG80+IH80</f>
        <v>2821</v>
      </c>
      <c r="II95" s="6" t="n">
        <f aca="false">II94-IH80+II80</f>
        <v>637</v>
      </c>
      <c r="IJ95" s="6" t="n">
        <f aca="false">IJ94-II80+IJ80</f>
        <v>1574</v>
      </c>
      <c r="IK95" s="6" t="n">
        <f aca="false">IK94-IJ80+IK80</f>
        <v>2174</v>
      </c>
      <c r="IL95" s="6" t="n">
        <f aca="false">IL94-IK80+IL80</f>
        <v>1644</v>
      </c>
      <c r="IM95" s="6" t="n">
        <f aca="false">IM94-IL80+IM80</f>
        <v>2521</v>
      </c>
      <c r="IN95" s="6" t="n">
        <f aca="false">IN94-IM80+IN80</f>
        <v>2287</v>
      </c>
      <c r="IO95" s="6" t="n">
        <f aca="false">IO94-IN80+IO80</f>
        <v>6245</v>
      </c>
      <c r="IP95" s="6" t="n">
        <f aca="false">IP94-IO80+IP80</f>
        <v>3885</v>
      </c>
      <c r="IQ95" s="6" t="n">
        <f aca="false">IQ94-IP80+IQ80</f>
        <v>2417</v>
      </c>
      <c r="IR95" s="6" t="n">
        <f aca="false">IR94-IQ80+IR80</f>
        <v>1237</v>
      </c>
      <c r="IS95" s="6" t="n">
        <f aca="false">IS94-IR80+IS80</f>
        <v>1394</v>
      </c>
      <c r="IT95" s="6" t="n">
        <f aca="false">IT94-IS80+IT80</f>
        <v>2089</v>
      </c>
      <c r="IU95" s="6" t="n">
        <f aca="false">IU94-IT80+IU80</f>
        <v>1789</v>
      </c>
      <c r="IV95" s="6" t="n">
        <f aca="false">IV94-IU80+IV80</f>
        <v>1574</v>
      </c>
      <c r="IW95" s="6" t="n">
        <f aca="false">IW94-IV80+IW80</f>
        <v>3396</v>
      </c>
      <c r="IX95" s="6" t="n">
        <f aca="false">IX94-IW80+IX80</f>
        <v>5656</v>
      </c>
      <c r="IY95" s="6" t="n">
        <f aca="false">IY94-IX80+IY80</f>
        <v>5666</v>
      </c>
      <c r="IZ95" s="5" t="s">
        <v>20</v>
      </c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</row>
    <row r="96" customFormat="false" ht="12.8" hidden="false" customHeight="false" outlineLevel="0" collapsed="false">
      <c r="A96" s="3" t="s">
        <v>21</v>
      </c>
      <c r="B96" s="1"/>
      <c r="C96" s="6" t="n">
        <f aca="false">C95-B81+C81</f>
        <v>6211</v>
      </c>
      <c r="D96" s="6" t="n">
        <f aca="false">D95-C81+D81</f>
        <v>5816</v>
      </c>
      <c r="E96" s="6" t="n">
        <f aca="false">E95-D81+E81</f>
        <v>3847</v>
      </c>
      <c r="F96" s="6" t="n">
        <f aca="false">F95-E81+F81</f>
        <v>2160</v>
      </c>
      <c r="G96" s="6" t="n">
        <f aca="false">G95-F81+G81</f>
        <v>2731</v>
      </c>
      <c r="H96" s="6" t="n">
        <f aca="false">H95-G81+H81</f>
        <v>3369</v>
      </c>
      <c r="I96" s="6" t="n">
        <f aca="false">I95-H81+I81</f>
        <v>3866</v>
      </c>
      <c r="J96" s="6" t="n">
        <f aca="false">J95-I81+J81</f>
        <v>3212</v>
      </c>
      <c r="K96" s="6" t="n">
        <f aca="false">K95-J81+K81</f>
        <v>2695</v>
      </c>
      <c r="L96" s="6" t="n">
        <f aca="false">L95-K81+L81</f>
        <v>2704</v>
      </c>
      <c r="M96" s="6" t="n">
        <f aca="false">M95-L81+M81</f>
        <v>2441</v>
      </c>
      <c r="N96" s="6" t="n">
        <f aca="false">N95-M81+N81</f>
        <v>2771</v>
      </c>
      <c r="O96" s="6" t="n">
        <f aca="false">O95-N81+O81</f>
        <v>2288</v>
      </c>
      <c r="P96" s="6" t="n">
        <f aca="false">P95-O81+P81</f>
        <v>2015</v>
      </c>
      <c r="Q96" s="6" t="n">
        <f aca="false">Q95-P81+Q81</f>
        <v>1771</v>
      </c>
      <c r="R96" s="6" t="n">
        <f aca="false">R95-Q81+R81</f>
        <v>1745</v>
      </c>
      <c r="S96" s="6" t="n">
        <f aca="false">S95-R81+S81</f>
        <v>1592</v>
      </c>
      <c r="T96" s="6" t="n">
        <f aca="false">T95-S81+T81</f>
        <v>2176</v>
      </c>
      <c r="U96" s="6" t="n">
        <f aca="false">U95-T81+U81</f>
        <v>1721</v>
      </c>
      <c r="V96" s="6" t="n">
        <f aca="false">V95-U81+V81</f>
        <v>1210</v>
      </c>
      <c r="W96" s="6" t="n">
        <f aca="false">W95-V81+W81</f>
        <v>846</v>
      </c>
      <c r="X96" s="6" t="n">
        <f aca="false">X95-W81+X81</f>
        <v>490</v>
      </c>
      <c r="Y96" s="6" t="n">
        <f aca="false">Y95-X81+Y81</f>
        <v>551</v>
      </c>
      <c r="Z96" s="6" t="n">
        <f aca="false">Z95-Y81+Z81</f>
        <v>493</v>
      </c>
      <c r="AA96" s="6" t="n">
        <f aca="false">AA95-Z81+AA81</f>
        <v>491</v>
      </c>
      <c r="AB96" s="6" t="n">
        <f aca="false">AB95-AA81+AB81</f>
        <v>638</v>
      </c>
      <c r="AC96" s="6" t="n">
        <f aca="false">AC95-AB81+AC81</f>
        <v>925</v>
      </c>
      <c r="AD96" s="6" t="n">
        <f aca="false">AD95-AC81+AD81</f>
        <v>884</v>
      </c>
      <c r="AE96" s="6" t="n">
        <f aca="false">AE95-AD81+AE81</f>
        <v>1424</v>
      </c>
      <c r="AF96" s="5" t="s">
        <v>21</v>
      </c>
      <c r="AG96" s="1"/>
      <c r="AH96" s="6" t="n">
        <f aca="false">AH95-AG81+AH81</f>
        <v>2695</v>
      </c>
      <c r="AI96" s="6" t="n">
        <f aca="false">AI95-AH81+AI81</f>
        <v>2038</v>
      </c>
      <c r="AJ96" s="6" t="n">
        <f aca="false">AJ95-AI81+AJ81</f>
        <v>1925</v>
      </c>
      <c r="AK96" s="6" t="n">
        <f aca="false">AK95-AJ81+AK81</f>
        <v>1661</v>
      </c>
      <c r="AL96" s="6" t="n">
        <f aca="false">AL95-AK81+AL81</f>
        <v>2128</v>
      </c>
      <c r="AM96" s="6" t="n">
        <f aca="false">AM95-AL81+AM81</f>
        <v>2433</v>
      </c>
      <c r="AN96" s="6" t="n">
        <f aca="false">AN95-AM81+AN81</f>
        <v>2989</v>
      </c>
      <c r="AO96" s="6" t="n">
        <f aca="false">AO95-AN81+AO81</f>
        <v>3298</v>
      </c>
      <c r="AP96" s="6" t="n">
        <f aca="false">AP95-AO81+AP81</f>
        <v>3424</v>
      </c>
      <c r="AQ96" s="6" t="n">
        <f aca="false">AQ95-AP81+AQ81</f>
        <v>3288</v>
      </c>
      <c r="AR96" s="6" t="n">
        <f aca="false">AR95-AQ81+AR81</f>
        <v>3280</v>
      </c>
      <c r="AS96" s="6" t="n">
        <f aca="false">AS95-AR81+AS81</f>
        <v>4332</v>
      </c>
      <c r="AT96" s="6" t="n">
        <f aca="false">AT95-AS81+AT81</f>
        <v>4404</v>
      </c>
      <c r="AU96" s="6" t="n">
        <f aca="false">AU95-AT81+AU81</f>
        <v>3866</v>
      </c>
      <c r="AV96" s="6" t="n">
        <f aca="false">AV95-AU81+AV81</f>
        <v>4119</v>
      </c>
      <c r="AW96" s="6" t="n">
        <f aca="false">AW95-AV81+AW81</f>
        <v>4907</v>
      </c>
      <c r="AX96" s="6" t="n">
        <f aca="false">AX95-AW81+AX81</f>
        <v>4114</v>
      </c>
      <c r="AY96" s="6" t="n">
        <f aca="false">AY95-AX81+AY81</f>
        <v>4152</v>
      </c>
      <c r="AZ96" s="6" t="n">
        <f aca="false">AZ95-AY81+AZ81</f>
        <v>3902</v>
      </c>
      <c r="BA96" s="6" t="n">
        <f aca="false">BA95-AZ81+BA81</f>
        <v>2929</v>
      </c>
      <c r="BB96" s="6" t="n">
        <f aca="false">BB95-BA81+BB81</f>
        <v>2532</v>
      </c>
      <c r="BC96" s="6" t="n">
        <f aca="false">BC95-BB81+BC81</f>
        <v>1374</v>
      </c>
      <c r="BD96" s="6" t="n">
        <f aca="false">BD95-BC81+BD81</f>
        <v>1697</v>
      </c>
      <c r="BE96" s="6" t="n">
        <f aca="false">BE95-BD81+BE81</f>
        <v>1376</v>
      </c>
      <c r="BF96" s="6" t="n">
        <f aca="false">BF95-BE81+BF81</f>
        <v>1126</v>
      </c>
      <c r="BG96" s="6" t="n">
        <f aca="false">BG95-BF81+BG81</f>
        <v>1604</v>
      </c>
      <c r="BH96" s="6" t="n">
        <f aca="false">BH95-BG81+BH81</f>
        <v>1980</v>
      </c>
      <c r="BI96" s="6" t="n">
        <f aca="false">BI95-BH81+BI81</f>
        <v>2624</v>
      </c>
      <c r="BJ96" s="6" t="n">
        <f aca="false">BJ95-BI81+BJ81</f>
        <v>1831</v>
      </c>
      <c r="BK96" s="5" t="s">
        <v>21</v>
      </c>
      <c r="BL96" s="1"/>
      <c r="BM96" s="6" t="n">
        <f aca="false">BM95-BL81+BM81</f>
        <v>1465</v>
      </c>
      <c r="BN96" s="6" t="n">
        <f aca="false">BN95-BM81+BN81</f>
        <v>1249</v>
      </c>
      <c r="BO96" s="6" t="n">
        <f aca="false">BO95-BN81+BO81</f>
        <v>1151</v>
      </c>
      <c r="BP96" s="6" t="n">
        <f aca="false">BP95-BO81+BP81</f>
        <v>799</v>
      </c>
      <c r="BQ96" s="6" t="n">
        <f aca="false">BQ95-BP81+BQ81</f>
        <v>864</v>
      </c>
      <c r="BR96" s="6" t="n">
        <f aca="false">BR95-BQ81+BR81</f>
        <v>996</v>
      </c>
      <c r="BS96" s="6" t="n">
        <f aca="false">BS95-BR81+BS81</f>
        <v>1184</v>
      </c>
      <c r="BT96" s="6" t="n">
        <f aca="false">BT95-BS81+BT81</f>
        <v>1239</v>
      </c>
      <c r="BU96" s="6" t="n">
        <f aca="false">BU95-BT81+BU81</f>
        <v>1207</v>
      </c>
      <c r="BV96" s="6" t="n">
        <f aca="false">BV95-BU81+BV81</f>
        <v>1408</v>
      </c>
      <c r="BW96" s="6" t="n">
        <f aca="false">BW95-BV81+BW81</f>
        <v>1461</v>
      </c>
      <c r="BX96" s="6" t="n">
        <f aca="false">BX95-BW81+BX81</f>
        <v>1360</v>
      </c>
      <c r="BY96" s="6" t="n">
        <f aca="false">BY95-BX81+BY81</f>
        <v>1256</v>
      </c>
      <c r="BZ96" s="6" t="n">
        <f aca="false">BZ95-BY81+BZ81</f>
        <v>1284</v>
      </c>
      <c r="CA96" s="6" t="n">
        <f aca="false">CA95-BZ81+CA81</f>
        <v>1414</v>
      </c>
      <c r="CB96" s="6" t="n">
        <f aca="false">CB95-CA81+CB81</f>
        <v>1377</v>
      </c>
      <c r="CC96" s="6" t="n">
        <f aca="false">CC95-CB81+CC81</f>
        <v>1610</v>
      </c>
      <c r="CD96" s="6" t="n">
        <f aca="false">CD95-CC81+CD81</f>
        <v>1436</v>
      </c>
      <c r="CE96" s="6" t="n">
        <f aca="false">CE95-CD81+CE81</f>
        <v>1441</v>
      </c>
      <c r="CF96" s="6" t="n">
        <f aca="false">CF95-CE81+CF81</f>
        <v>1046</v>
      </c>
      <c r="CG96" s="6" t="n">
        <f aca="false">CG95-CF81+CG81</f>
        <v>1033</v>
      </c>
      <c r="CH96" s="6" t="n">
        <f aca="false">CH95-CG81+CH81</f>
        <v>571</v>
      </c>
      <c r="CI96" s="6" t="n">
        <f aca="false">CI95-CH81+CI81</f>
        <v>675</v>
      </c>
      <c r="CJ96" s="6" t="n">
        <f aca="false">CJ95-CI81+CJ81</f>
        <v>471</v>
      </c>
      <c r="CK96" s="6" t="n">
        <f aca="false">CK95-CJ81+CK81</f>
        <v>470</v>
      </c>
      <c r="CL96" s="6" t="n">
        <f aca="false">CL95-CK81+CL81</f>
        <v>458</v>
      </c>
      <c r="CM96" s="6" t="n">
        <f aca="false">CM95-CL81+CM81</f>
        <v>491</v>
      </c>
      <c r="CN96" s="6" t="n">
        <f aca="false">CN95-CM81+CN81</f>
        <v>480</v>
      </c>
      <c r="CO96" s="6" t="n">
        <f aca="false">CO95-CN81+CO81</f>
        <v>394</v>
      </c>
      <c r="CP96" s="5" t="s">
        <v>21</v>
      </c>
      <c r="CQ96" s="1"/>
      <c r="CR96" s="6" t="n">
        <f aca="false">CR95+CR81</f>
        <v>0</v>
      </c>
      <c r="CS96" s="6" t="n">
        <f aca="false">CS95-CR81+CS81</f>
        <v>73</v>
      </c>
      <c r="CT96" s="6" t="n">
        <f aca="false">CT95-CS81+CT81</f>
        <v>113</v>
      </c>
      <c r="CU96" s="6" t="n">
        <f aca="false">CU95-CT81+CU81</f>
        <v>169</v>
      </c>
      <c r="CV96" s="6" t="n">
        <f aca="false">CV95-CU81+CV81</f>
        <v>195</v>
      </c>
      <c r="CW96" s="6" t="n">
        <f aca="false">CW95-CV81+CW81</f>
        <v>236</v>
      </c>
      <c r="CX96" s="6" t="n">
        <f aca="false">CX95-CW81+CX81</f>
        <v>200</v>
      </c>
      <c r="CY96" s="6" t="n">
        <f aca="false">CY95-CX81+CY81</f>
        <v>222</v>
      </c>
      <c r="CZ96" s="6" t="n">
        <f aca="false">CZ95-CY81+CZ81</f>
        <v>156</v>
      </c>
      <c r="DA96" s="6" t="n">
        <f aca="false">DA95-CZ81+DA81</f>
        <v>131</v>
      </c>
      <c r="DB96" s="6" t="n">
        <f aca="false">DB95-DA81+DB81</f>
        <v>176</v>
      </c>
      <c r="DC96" s="6" t="n">
        <f aca="false">DC95-DB81+DC81</f>
        <v>153</v>
      </c>
      <c r="DD96" s="6" t="n">
        <f aca="false">DD95-DC81+DD81</f>
        <v>162</v>
      </c>
      <c r="DE96" s="6" t="n">
        <f aca="false">DE95-DD81+DE81</f>
        <v>234</v>
      </c>
      <c r="DF96" s="6" t="n">
        <f aca="false">DF95-DE81+DF81</f>
        <v>192</v>
      </c>
      <c r="DG96" s="6" t="n">
        <f aca="false">DG95-DF81+DG81</f>
        <v>252</v>
      </c>
      <c r="DH96" s="6" t="n">
        <f aca="false">DH95-DG81+DH81</f>
        <v>267</v>
      </c>
      <c r="DI96" s="6" t="n">
        <f aca="false">DI95-DH81+DI81</f>
        <v>275</v>
      </c>
      <c r="DJ96" s="5" t="s">
        <v>21</v>
      </c>
      <c r="DK96" s="1"/>
      <c r="DL96" s="6" t="n">
        <f aca="false">DL95-DK81+DL81</f>
        <v>69</v>
      </c>
      <c r="DM96" s="6" t="n">
        <f aca="false">DM95-DL81+DM81</f>
        <v>113</v>
      </c>
      <c r="DN96" s="6" t="n">
        <f aca="false">DN95-DM81+DN81</f>
        <v>156</v>
      </c>
      <c r="DO96" s="6" t="n">
        <f aca="false">DO95-DN81+DO81</f>
        <v>191</v>
      </c>
      <c r="DP96" s="6" t="n">
        <f aca="false">DP95-DO81+DP81</f>
        <v>204</v>
      </c>
      <c r="DQ96" s="6" t="n">
        <f aca="false">DQ95-DP81+DQ81</f>
        <v>255</v>
      </c>
      <c r="DR96" s="6" t="n">
        <f aca="false">DR95-DQ81+DR81</f>
        <v>241</v>
      </c>
      <c r="DS96" s="6" t="n">
        <f aca="false">DS95-DR81+DS81</f>
        <v>172</v>
      </c>
      <c r="DT96" s="6" t="n">
        <f aca="false">DT95-DS81+DT81</f>
        <v>117</v>
      </c>
      <c r="DU96" s="6" t="n">
        <f aca="false">DU95-DT81+DU81</f>
        <v>132</v>
      </c>
      <c r="DV96" s="6" t="n">
        <f aca="false">DV95-DU81+DV81</f>
        <v>86</v>
      </c>
      <c r="DW96" s="6" t="n">
        <f aca="false">DW95-DV81+DW81</f>
        <v>44</v>
      </c>
      <c r="DX96" s="6" t="n">
        <f aca="false">DX95-DW81+DX81</f>
        <v>47</v>
      </c>
      <c r="DY96" s="6" t="n">
        <f aca="false">DY95-DX81+DY81</f>
        <v>59</v>
      </c>
      <c r="DZ96" s="6" t="n">
        <f aca="false">DZ95-DY81+DZ81</f>
        <v>109</v>
      </c>
      <c r="EA96" s="6" t="n">
        <f aca="false">EA95-DZ81+EA81</f>
        <v>82</v>
      </c>
      <c r="EB96" s="5" t="s">
        <v>21</v>
      </c>
      <c r="EC96" s="1"/>
      <c r="ED96" s="6" t="n">
        <f aca="false">ED95-EC81+ED81</f>
        <v>258</v>
      </c>
      <c r="EE96" s="6" t="n">
        <f aca="false">EE95-ED81+EE81</f>
        <v>412</v>
      </c>
      <c r="EF96" s="6" t="n">
        <f aca="false">EF95-EE81+EF81</f>
        <v>383</v>
      </c>
      <c r="EG96" s="6" t="n">
        <f aca="false">EG95-EF81+EG81</f>
        <v>346</v>
      </c>
      <c r="EH96" s="6" t="n">
        <f aca="false">EH95-EG81+EH81</f>
        <v>347</v>
      </c>
      <c r="EI96" s="6" t="n">
        <f aca="false">EI95-EH81+EI81</f>
        <v>267</v>
      </c>
      <c r="EJ96" s="6" t="n">
        <f aca="false">EJ95-EI81+EJ81</f>
        <v>89</v>
      </c>
      <c r="EK96" s="6" t="n">
        <f aca="false">EK95-EJ81+EK81</f>
        <v>150</v>
      </c>
      <c r="EL96" s="6" t="n">
        <f aca="false">EL95-EK81+EL81</f>
        <v>73</v>
      </c>
      <c r="EM96" s="6" t="n">
        <f aca="false">EM95-EL81+EM81</f>
        <v>139</v>
      </c>
      <c r="EN96" s="6" t="n">
        <f aca="false">EN95-EM81+EN81</f>
        <v>59</v>
      </c>
      <c r="EO96" s="6" t="n">
        <f aca="false">EO95-EN81+EO81</f>
        <v>61</v>
      </c>
      <c r="EP96" s="6" t="n">
        <f aca="false">EP95-EO81+EP81</f>
        <v>75</v>
      </c>
      <c r="EQ96" s="6" t="n">
        <f aca="false">EQ95-EP81+EQ81</f>
        <v>86</v>
      </c>
      <c r="ER96" s="5" t="s">
        <v>21</v>
      </c>
      <c r="ES96" s="1"/>
      <c r="ET96" s="6" t="n">
        <f aca="false">ET95-ES81+ET81</f>
        <v>334</v>
      </c>
      <c r="EU96" s="6" t="n">
        <f aca="false">EU95-ET81+EU81</f>
        <v>359</v>
      </c>
      <c r="EV96" s="6" t="n">
        <f aca="false">EV95-EU81+EV81</f>
        <v>94</v>
      </c>
      <c r="EW96" s="6" t="n">
        <f aca="false">EW95-EV81+EW81</f>
        <v>46</v>
      </c>
      <c r="EX96" s="6" t="n">
        <f aca="false">EX95-EW81+EX81</f>
        <v>130</v>
      </c>
      <c r="EY96" s="6" t="n">
        <f aca="false">EY95-EX81+EY81</f>
        <v>603</v>
      </c>
      <c r="EZ96" s="6" t="n">
        <f aca="false">EZ95-EY81+EZ81</f>
        <v>351</v>
      </c>
      <c r="FA96" s="6" t="n">
        <f aca="false">FA95-EZ81+FA81</f>
        <v>949</v>
      </c>
      <c r="FB96" s="6" t="n">
        <f aca="false">FB95-FA81+FB81</f>
        <v>741</v>
      </c>
      <c r="FC96" s="6" t="n">
        <f aca="false">FC95-FB81+FC81</f>
        <v>828</v>
      </c>
      <c r="FD96" s="6" t="n">
        <f aca="false">FD95-FC81+FD81</f>
        <v>860</v>
      </c>
      <c r="FE96" s="6" t="n">
        <f aca="false">FE95-FD81+FE81</f>
        <v>3015</v>
      </c>
      <c r="FF96" s="6" t="n">
        <f aca="false">FF95-FE81+FF81</f>
        <v>1035</v>
      </c>
      <c r="FG96" s="6" t="n">
        <f aca="false">FG95-FF81+FG81</f>
        <v>2295</v>
      </c>
      <c r="FH96" s="6" t="n">
        <f aca="false">FH95-FG81+FH81</f>
        <v>2174</v>
      </c>
      <c r="FI96" s="6" t="n">
        <f aca="false">FI95-FH81+FI81</f>
        <v>2440</v>
      </c>
      <c r="FJ96" s="6" t="n">
        <f aca="false">FJ95-FI81+FJ81</f>
        <v>3358</v>
      </c>
      <c r="FK96" s="6" t="n">
        <f aca="false">FK95-FJ81+FK81</f>
        <v>3447</v>
      </c>
      <c r="FL96" s="6" t="n">
        <f aca="false">FL95-FK81+FL81</f>
        <v>6715</v>
      </c>
      <c r="FM96" s="6" t="n">
        <f aca="false">FM95-FL81+FM81</f>
        <v>4720</v>
      </c>
      <c r="FN96" s="6" t="n">
        <f aca="false">FN95-FM81+FN81</f>
        <v>2495</v>
      </c>
      <c r="FO96" s="6" t="n">
        <f aca="false">FO95-FN81+FO81</f>
        <v>1433</v>
      </c>
      <c r="FP96" s="6" t="n">
        <f aca="false">FP95-FO81+FP81</f>
        <v>1750</v>
      </c>
      <c r="FQ96" s="6" t="n">
        <f aca="false">FQ95-FP81+FQ81</f>
        <v>2292</v>
      </c>
      <c r="FR96" s="6" t="n">
        <f aca="false">FR95-FQ81+FR81</f>
        <v>1876</v>
      </c>
      <c r="FS96" s="6" t="n">
        <f aca="false">FS95-FR81+FS81</f>
        <v>2159</v>
      </c>
      <c r="FT96" s="6" t="n">
        <f aca="false">FT95-FS81+FT81</f>
        <v>4298</v>
      </c>
      <c r="FU96" s="6" t="n">
        <f aca="false">FU95-FT81+FU81</f>
        <v>6042</v>
      </c>
      <c r="FV96" s="6" t="n">
        <f aca="false">FV95-FU81+FV81</f>
        <v>5755</v>
      </c>
      <c r="FW96" s="5" t="s">
        <v>21</v>
      </c>
      <c r="FX96" s="1"/>
      <c r="FY96" s="6" t="n">
        <f aca="false">FY95-FX81+FY81</f>
        <v>10705</v>
      </c>
      <c r="FZ96" s="6" t="n">
        <f aca="false">FZ95-FY81+FZ81</f>
        <v>9462</v>
      </c>
      <c r="GA96" s="6" t="n">
        <f aca="false">GA95-FZ81+GA81</f>
        <v>7017</v>
      </c>
      <c r="GB96" s="6" t="n">
        <f aca="false">GB95-GA81+GB81</f>
        <v>4666</v>
      </c>
      <c r="GC96" s="6" t="n">
        <f aca="false">GC95-GB81+GC81</f>
        <v>5853</v>
      </c>
      <c r="GD96" s="6" t="n">
        <f aca="false">GD95-GC81+GD81</f>
        <v>7401</v>
      </c>
      <c r="GE96" s="6" t="n">
        <f aca="false">GE95-GD81+GE81</f>
        <v>8390</v>
      </c>
      <c r="GF96" s="6" t="n">
        <f aca="false">GF95-GE81+GF81</f>
        <v>8698</v>
      </c>
      <c r="GG96" s="6" t="n">
        <f aca="false">GG95-GF81+GG81</f>
        <v>8067</v>
      </c>
      <c r="GH96" s="6" t="n">
        <f aca="false">GH95-GG81+GH81</f>
        <v>8228</v>
      </c>
      <c r="GI96" s="6" t="n">
        <f aca="false">GI95-GH81+GI81</f>
        <v>8042</v>
      </c>
      <c r="GJ96" s="6" t="n">
        <f aca="false">GJ95-GI81+GJ81</f>
        <v>11478</v>
      </c>
      <c r="GK96" s="6" t="n">
        <f aca="false">GK95-GJ81+GK81</f>
        <v>8983</v>
      </c>
      <c r="GL96" s="6" t="n">
        <f aca="false">FG96+DL96+CT96+BZ96+AU96+P96</f>
        <v>9642</v>
      </c>
      <c r="GM96" s="6" t="n">
        <f aca="false">FH96+DM96+CU96+CA96+AV96+Q96+EC96</f>
        <v>9760</v>
      </c>
      <c r="GN96" s="6" t="n">
        <f aca="false">FI96+DN96+CV96+CB96+AW96+R96+ED96</f>
        <v>11078</v>
      </c>
      <c r="GO96" s="6" t="n">
        <f aca="false">FJ96+DO96+CW96+CC96+AX96+S96+EE96</f>
        <v>11513</v>
      </c>
      <c r="GP96" s="6" t="n">
        <f aca="false">FK96+DP96+CX96+CD96+AY96+T96+EF96</f>
        <v>11998</v>
      </c>
      <c r="GQ96" s="6" t="n">
        <f aca="false">FL96+DQ96+CY96+CE96+AZ96+U96+EG96</f>
        <v>14602</v>
      </c>
      <c r="GR96" s="10" t="n">
        <f aca="false">FM96+DR96+CZ96+CF96+BA96+V96+EH96</f>
        <v>10649</v>
      </c>
      <c r="GS96" s="10" t="n">
        <f aca="false">FN96+DS96+DA96+CG96+BB96+W96+EI96</f>
        <v>7476</v>
      </c>
      <c r="GT96" s="10" t="n">
        <f aca="false">FO96+DT96+DB96+CH96+BC96+X96+EJ96</f>
        <v>4250</v>
      </c>
      <c r="GU96" s="10" t="n">
        <f aca="false">FP96+DU96+DC96+CI96+BD96+Y96+EK96</f>
        <v>5108</v>
      </c>
      <c r="GV96" s="6" t="n">
        <f aca="false">Z96+BE96+CJ96+DD96+DV96+EL96+FQ96</f>
        <v>4953</v>
      </c>
      <c r="GW96" s="6" t="n">
        <f aca="false">AA96+BF96+CK96+DE96+DW96+EM96+FR96</f>
        <v>4380</v>
      </c>
      <c r="GX96" s="6" t="n">
        <f aca="false">AB96+BG96+CL96+DF96+DX96+EN96+FS96</f>
        <v>5157</v>
      </c>
      <c r="GY96" s="6" t="n">
        <f aca="false">AC96+BH96+CM96+DG96+DY96+EO96+FT96</f>
        <v>8066</v>
      </c>
      <c r="GZ96" s="6" t="n">
        <f aca="false">AD96+BI96+CN96+DH96+DZ96+EP96+FU96</f>
        <v>10481</v>
      </c>
      <c r="HA96" s="6" t="n">
        <f aca="false">AE96+BJ96+CO96+DI96+EA96+EQ96+FV96</f>
        <v>9847</v>
      </c>
      <c r="HB96" s="9" t="n">
        <f aca="false">(GZ96-GZ95)/(GZ95+0.01)*100</f>
        <v>-1.64226572610198</v>
      </c>
      <c r="HC96" s="9" t="n">
        <f aca="false">(GZ96-GY96)/(GY96+0.01)*100</f>
        <v>29.9404538303325</v>
      </c>
      <c r="HD96" s="5" t="s">
        <v>21</v>
      </c>
      <c r="HE96" s="6" t="n">
        <f aca="false">HE95+HE81</f>
        <v>87</v>
      </c>
      <c r="HF96" s="6" t="n">
        <f aca="false">HF95-HE81+HF81</f>
        <v>646</v>
      </c>
      <c r="HG96" s="6" t="n">
        <f aca="false">HG95-HF81+HG81</f>
        <v>279</v>
      </c>
      <c r="HH96" s="6" t="n">
        <f aca="false">HH95-HG81+HH81</f>
        <v>247</v>
      </c>
      <c r="HI96" s="6" t="n">
        <f aca="false">HI95-HH81+HI81</f>
        <v>237</v>
      </c>
      <c r="HJ96" s="6" t="n">
        <f aca="false">HJ95-HI81+HJ81</f>
        <v>248</v>
      </c>
      <c r="HK96" s="6" t="n">
        <f aca="false">HK95-HJ81+HK81</f>
        <v>356</v>
      </c>
      <c r="HL96" s="6" t="n">
        <f aca="false">HL95-HK81+HL81</f>
        <v>484</v>
      </c>
      <c r="HM96" s="6" t="n">
        <f aca="false">HM95-HL81+HM81</f>
        <v>282</v>
      </c>
      <c r="HN96" s="6" t="n">
        <f aca="false">HN95-HM81+HN81</f>
        <v>686</v>
      </c>
      <c r="HO96" s="6" t="n">
        <f aca="false">HO95-HN81+HO81</f>
        <v>919</v>
      </c>
      <c r="HP96" s="6" t="n">
        <f aca="false">HP95-HO81+HP81</f>
        <v>821</v>
      </c>
      <c r="HQ96" s="6" t="n">
        <f aca="false">HQ95-HP81+HQ81</f>
        <v>774</v>
      </c>
      <c r="HR96" s="6" t="n">
        <f aca="false">HR95-HQ81+HR81</f>
        <v>580</v>
      </c>
      <c r="HS96" s="6" t="n">
        <f aca="false">HS95-HR81+HS81</f>
        <v>486</v>
      </c>
      <c r="HT96" s="6" t="n">
        <f aca="false">HT95-HS81+HT81</f>
        <v>183</v>
      </c>
      <c r="HU96" s="6" t="n">
        <f aca="false">HU95-HT81+HU81</f>
        <v>218</v>
      </c>
      <c r="HV96" s="6" t="n">
        <f aca="false">HV95-HU81+HV81</f>
        <v>160</v>
      </c>
      <c r="HW96" s="6" t="n">
        <f aca="false">HW95-HV81+HW81</f>
        <v>215</v>
      </c>
      <c r="HX96" s="6" t="n">
        <f aca="false">HX95-HW81+HX81</f>
        <v>688</v>
      </c>
      <c r="HY96" s="6" t="n">
        <f aca="false">HY95-HX81+HY81</f>
        <v>490</v>
      </c>
      <c r="HZ96" s="6" t="n">
        <f aca="false">HZ95-HY81+HZ81</f>
        <v>422</v>
      </c>
      <c r="IA96" s="6" t="n">
        <f aca="false">IA95-HZ81+IA81</f>
        <v>533</v>
      </c>
      <c r="IB96" s="5" t="s">
        <v>21</v>
      </c>
      <c r="IC96" s="3" t="s">
        <v>31</v>
      </c>
      <c r="ID96" s="6" t="n">
        <f aca="false">ID95-IC81+ID81</f>
        <v>684</v>
      </c>
      <c r="IE96" s="6" t="n">
        <f aca="false">IE95-ID81+IE81</f>
        <v>462</v>
      </c>
      <c r="IF96" s="6" t="n">
        <f aca="false">IF95-IE81+IF81</f>
        <v>581</v>
      </c>
      <c r="IG96" s="6" t="n">
        <f aca="false">IG95-IF81+IG81</f>
        <v>623</v>
      </c>
      <c r="IH96" s="6" t="n">
        <f aca="false">IH95-IG81+IH81</f>
        <v>2767</v>
      </c>
      <c r="II96" s="6" t="n">
        <f aca="false">II95-IH81+II81</f>
        <v>679</v>
      </c>
      <c r="IJ96" s="6" t="n">
        <f aca="false">IJ95-II81+IJ81</f>
        <v>1811</v>
      </c>
      <c r="IK96" s="6" t="n">
        <f aca="false">IK95-IJ81+IK81</f>
        <v>1892</v>
      </c>
      <c r="IL96" s="6" t="n">
        <f aca="false">IL95-IK81+IL81</f>
        <v>1754</v>
      </c>
      <c r="IM96" s="6" t="n">
        <f aca="false">IM95-IL81+IM81</f>
        <v>2464</v>
      </c>
      <c r="IN96" s="6" t="n">
        <f aca="false">IN95-IM81+IN81</f>
        <v>2726</v>
      </c>
      <c r="IO96" s="6" t="n">
        <f aca="false">IO95-IN81+IO81</f>
        <v>5941</v>
      </c>
      <c r="IP96" s="6" t="n">
        <f aca="false">IP95-IO81+IP81</f>
        <v>4140</v>
      </c>
      <c r="IQ96" s="6" t="n">
        <f aca="false">IQ95-IP81+IQ81</f>
        <v>2009</v>
      </c>
      <c r="IR96" s="6" t="n">
        <f aca="false">IR95-IQ81+IR81</f>
        <v>1250</v>
      </c>
      <c r="IS96" s="6" t="n">
        <f aca="false">IS95-IR81+IS81</f>
        <v>1532</v>
      </c>
      <c r="IT96" s="6" t="n">
        <f aca="false">IT95-IS81+IT81</f>
        <v>2132</v>
      </c>
      <c r="IU96" s="6" t="n">
        <f aca="false">IU95-IT81+IU81</f>
        <v>1661</v>
      </c>
      <c r="IV96" s="6" t="n">
        <f aca="false">IV95-IU81+IV81</f>
        <v>1471</v>
      </c>
      <c r="IW96" s="6" t="n">
        <f aca="false">IW95-IV81+IW81</f>
        <v>3808</v>
      </c>
      <c r="IX96" s="6" t="n">
        <f aca="false">IX95-IW81+IX81</f>
        <v>5620</v>
      </c>
      <c r="IY96" s="6" t="n">
        <f aca="false">IY95-IX81+IY81</f>
        <v>5222</v>
      </c>
      <c r="IZ96" s="5" t="s">
        <v>21</v>
      </c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</row>
    <row r="97" customFormat="false" ht="12.8" hidden="false" customHeight="false" outlineLevel="0" collapsed="false">
      <c r="A97" s="3" t="s">
        <v>22</v>
      </c>
      <c r="B97" s="1"/>
      <c r="C97" s="6" t="n">
        <f aca="false">C96-B82+C82</f>
        <v>6507</v>
      </c>
      <c r="D97" s="6" t="n">
        <f aca="false">D96-C82+D82</f>
        <v>5426</v>
      </c>
      <c r="E97" s="6" t="n">
        <f aca="false">E96-D82+E82</f>
        <v>3706</v>
      </c>
      <c r="F97" s="6" t="n">
        <f aca="false">F96-E82+F82</f>
        <v>2146</v>
      </c>
      <c r="G97" s="6" t="n">
        <f aca="false">G96-F82+G82</f>
        <v>2882</v>
      </c>
      <c r="H97" s="6" t="n">
        <f aca="false">H96-G82+H82</f>
        <v>3313</v>
      </c>
      <c r="I97" s="6" t="n">
        <f aca="false">I96-H82+I82</f>
        <v>3819</v>
      </c>
      <c r="J97" s="6" t="n">
        <f aca="false">J96-I82+J82</f>
        <v>3122</v>
      </c>
      <c r="K97" s="6" t="n">
        <f aca="false">K96-J82+K82</f>
        <v>2793</v>
      </c>
      <c r="L97" s="6" t="n">
        <f aca="false">L96-K82+L82</f>
        <v>2642</v>
      </c>
      <c r="M97" s="6" t="n">
        <f aca="false">M96-L82+M82</f>
        <v>2439</v>
      </c>
      <c r="N97" s="6" t="n">
        <f aca="false">N96-M82+N82</f>
        <v>2775</v>
      </c>
      <c r="O97" s="6" t="n">
        <f aca="false">O96-N82+O82</f>
        <v>2266</v>
      </c>
      <c r="P97" s="6" t="n">
        <f aca="false">P96-O82+P82</f>
        <v>1959</v>
      </c>
      <c r="Q97" s="6" t="n">
        <f aca="false">Q96-P82+Q82</f>
        <v>1767</v>
      </c>
      <c r="R97" s="6" t="n">
        <f aca="false">R96-Q82+R82</f>
        <v>1722</v>
      </c>
      <c r="S97" s="6" t="n">
        <f aca="false">S96-R82+S82</f>
        <v>1604</v>
      </c>
      <c r="T97" s="6" t="n">
        <f aca="false">T96-S82+T82</f>
        <v>2250</v>
      </c>
      <c r="U97" s="6" t="n">
        <f aca="false">U96-T82+U82</f>
        <v>1622</v>
      </c>
      <c r="V97" s="6" t="n">
        <f aca="false">V96-U82+V82</f>
        <v>1207</v>
      </c>
      <c r="W97" s="6" t="n">
        <f aca="false">W96-V82+W82</f>
        <v>781</v>
      </c>
      <c r="X97" s="6" t="n">
        <f aca="false">X96-W82+X82</f>
        <v>497</v>
      </c>
      <c r="Y97" s="6" t="n">
        <f aca="false">Y96-X82+Y82</f>
        <v>538</v>
      </c>
      <c r="Z97" s="6" t="n">
        <f aca="false">Z96-Y82+Z82</f>
        <v>493</v>
      </c>
      <c r="AA97" s="6" t="n">
        <f aca="false">AA96-Z82+AA82</f>
        <v>502</v>
      </c>
      <c r="AB97" s="6" t="n">
        <f aca="false">AB96-AA82+AB82</f>
        <v>653</v>
      </c>
      <c r="AC97" s="6" t="n">
        <f aca="false">AC96-AB82+AC82</f>
        <v>916</v>
      </c>
      <c r="AD97" s="6" t="n">
        <f aca="false">AD96-AC82+AD82</f>
        <v>888</v>
      </c>
      <c r="AE97" s="6" t="n">
        <f aca="false">AE96-AD82+AE82</f>
        <v>1363</v>
      </c>
      <c r="AF97" s="5" t="s">
        <v>22</v>
      </c>
      <c r="AG97" s="1"/>
      <c r="AH97" s="6" t="n">
        <f aca="false">AH96-AG82+AH82</f>
        <v>2606</v>
      </c>
      <c r="AI97" s="6" t="n">
        <f aca="false">AI96-AH82+AI82</f>
        <v>1998</v>
      </c>
      <c r="AJ97" s="6" t="n">
        <f aca="false">AJ96-AI82+AJ82</f>
        <v>1917</v>
      </c>
      <c r="AK97" s="6" t="n">
        <f aca="false">AK96-AJ82+AK82</f>
        <v>1706</v>
      </c>
      <c r="AL97" s="6" t="n">
        <f aca="false">AL96-AK82+AL82</f>
        <v>2171</v>
      </c>
      <c r="AM97" s="6" t="n">
        <f aca="false">AM96-AL82+AM82</f>
        <v>2412</v>
      </c>
      <c r="AN97" s="6" t="n">
        <f aca="false">AN96-AM82+AN82</f>
        <v>3050</v>
      </c>
      <c r="AO97" s="6" t="n">
        <f aca="false">AO96-AN82+AO82</f>
        <v>3415</v>
      </c>
      <c r="AP97" s="6" t="n">
        <f aca="false">AP96-AO82+AP82</f>
        <v>3419</v>
      </c>
      <c r="AQ97" s="6" t="n">
        <f aca="false">AQ96-AP82+AQ82</f>
        <v>3226</v>
      </c>
      <c r="AR97" s="6" t="n">
        <f aca="false">AR96-AQ82+AR82</f>
        <v>3278</v>
      </c>
      <c r="AS97" s="6" t="n">
        <f aca="false">AS96-AR82+AS82</f>
        <v>4434</v>
      </c>
      <c r="AT97" s="6" t="n">
        <f aca="false">AT96-AS82+AT82</f>
        <v>4618</v>
      </c>
      <c r="AU97" s="6" t="n">
        <f aca="false">AU96-AT82+AU82</f>
        <v>3918</v>
      </c>
      <c r="AV97" s="6" t="n">
        <f aca="false">AV96-AU82+AV82</f>
        <v>3828</v>
      </c>
      <c r="AW97" s="6" t="n">
        <f aca="false">AW96-AV82+AW82</f>
        <v>4878</v>
      </c>
      <c r="AX97" s="6" t="n">
        <f aca="false">AX96-AW82+AX82</f>
        <v>4397</v>
      </c>
      <c r="AY97" s="6" t="n">
        <f aca="false">AY96-AX82+AY82</f>
        <v>3923</v>
      </c>
      <c r="AZ97" s="6" t="n">
        <f aca="false">AZ96-AY82+AZ82</f>
        <v>3684</v>
      </c>
      <c r="BA97" s="6" t="n">
        <f aca="false">BA96-AZ82+BA82</f>
        <v>3054</v>
      </c>
      <c r="BB97" s="6" t="n">
        <f aca="false">BB96-BA82+BB82</f>
        <v>2536</v>
      </c>
      <c r="BC97" s="6" t="n">
        <f aca="false">BC96-BB82+BC82</f>
        <v>1149</v>
      </c>
      <c r="BD97" s="6" t="n">
        <f aca="false">BD96-BC82+BD82</f>
        <v>1700</v>
      </c>
      <c r="BE97" s="6" t="n">
        <f aca="false">BE96-BD82+BE82</f>
        <v>1348</v>
      </c>
      <c r="BF97" s="6" t="n">
        <f aca="false">BF96-BE82+BF82</f>
        <v>1120</v>
      </c>
      <c r="BG97" s="6" t="n">
        <f aca="false">BG96-BF82+BG82</f>
        <v>1662</v>
      </c>
      <c r="BH97" s="6" t="n">
        <f aca="false">BH96-BG82+BH82</f>
        <v>2223</v>
      </c>
      <c r="BI97" s="6" t="n">
        <f aca="false">BI96-BH82+BI82</f>
        <v>2407</v>
      </c>
      <c r="BJ97" s="6" t="n">
        <f aca="false">BJ96-BI82+BJ82</f>
        <v>1641</v>
      </c>
      <c r="BK97" s="5" t="s">
        <v>22</v>
      </c>
      <c r="BL97" s="1"/>
      <c r="BM97" s="6" t="n">
        <f aca="false">BM96-BL82+BM82</f>
        <v>1367</v>
      </c>
      <c r="BN97" s="6" t="n">
        <f aca="false">BN96-BM82+BN82</f>
        <v>1282</v>
      </c>
      <c r="BO97" s="6" t="n">
        <f aca="false">BO96-BN82+BO82</f>
        <v>1142</v>
      </c>
      <c r="BP97" s="6" t="n">
        <f aca="false">BP96-BO82+BP82</f>
        <v>794</v>
      </c>
      <c r="BQ97" s="6" t="n">
        <f aca="false">BQ96-BP82+BQ82</f>
        <v>888</v>
      </c>
      <c r="BR97" s="6" t="n">
        <f aca="false">BR96-BQ82+BR82</f>
        <v>998</v>
      </c>
      <c r="BS97" s="6" t="n">
        <f aca="false">BS96-BR82+BS82</f>
        <v>1201</v>
      </c>
      <c r="BT97" s="6" t="n">
        <f aca="false">BT96-BS82+BT82</f>
        <v>1197</v>
      </c>
      <c r="BU97" s="6" t="n">
        <f aca="false">BU96-BT82+BU82</f>
        <v>1277</v>
      </c>
      <c r="BV97" s="6" t="n">
        <f aca="false">BV96-BU82+BV82</f>
        <v>1376</v>
      </c>
      <c r="BW97" s="6" t="n">
        <f aca="false">BW96-BV82+BW82</f>
        <v>1469</v>
      </c>
      <c r="BX97" s="6" t="n">
        <f aca="false">BX96-BW82+BX82</f>
        <v>1371</v>
      </c>
      <c r="BY97" s="6" t="n">
        <f aca="false">BY96-BX82+BY82</f>
        <v>1206</v>
      </c>
      <c r="BZ97" s="6" t="n">
        <f aca="false">BZ96-BY82+BZ82</f>
        <v>1375</v>
      </c>
      <c r="CA97" s="6" t="n">
        <f aca="false">CA96-BZ82+CA82</f>
        <v>1374</v>
      </c>
      <c r="CB97" s="6" t="n">
        <f aca="false">CB96-CA82+CB82</f>
        <v>1371</v>
      </c>
      <c r="CC97" s="6" t="n">
        <f aca="false">CC96-CB82+CC82</f>
        <v>1650</v>
      </c>
      <c r="CD97" s="6" t="n">
        <f aca="false">CD96-CC82+CD82</f>
        <v>1421</v>
      </c>
      <c r="CE97" s="6" t="n">
        <f aca="false">CE96-CD82+CE82</f>
        <v>1402</v>
      </c>
      <c r="CF97" s="6" t="n">
        <f aca="false">CF96-CE82+CF82</f>
        <v>1015</v>
      </c>
      <c r="CG97" s="6" t="n">
        <f aca="false">CG96-CF82+CG82</f>
        <v>1017</v>
      </c>
      <c r="CH97" s="6" t="n">
        <f aca="false">CH96-CG82+CH82</f>
        <v>556</v>
      </c>
      <c r="CI97" s="6" t="n">
        <f aca="false">CI96-CH82+CI82</f>
        <v>677</v>
      </c>
      <c r="CJ97" s="6" t="n">
        <f aca="false">CJ96-CI82+CJ82</f>
        <v>443</v>
      </c>
      <c r="CK97" s="6" t="n">
        <f aca="false">CK96-CJ82+CK82</f>
        <v>474</v>
      </c>
      <c r="CL97" s="6" t="n">
        <f aca="false">CL96-CK82+CL82</f>
        <v>480</v>
      </c>
      <c r="CM97" s="6" t="n">
        <f aca="false">CM96-CL82+CM82</f>
        <v>469</v>
      </c>
      <c r="CN97" s="6" t="n">
        <f aca="false">CN96-CM82+CN82</f>
        <v>509</v>
      </c>
      <c r="CO97" s="6" t="n">
        <f aca="false">CO96-CN82+CO82</f>
        <v>330</v>
      </c>
      <c r="CP97" s="5" t="s">
        <v>22</v>
      </c>
      <c r="CQ97" s="1"/>
      <c r="CR97" s="6" t="n">
        <f aca="false">CR96+CR82</f>
        <v>0</v>
      </c>
      <c r="CS97" s="6" t="n">
        <f aca="false">CS96-CR82+CS82</f>
        <v>82</v>
      </c>
      <c r="CT97" s="6" t="n">
        <f aca="false">CT96-CS82+CT82</f>
        <v>121</v>
      </c>
      <c r="CU97" s="6" t="n">
        <f aca="false">CU96-CT82+CU82</f>
        <v>172</v>
      </c>
      <c r="CV97" s="6" t="n">
        <f aca="false">CV96-CU82+CV82</f>
        <v>191</v>
      </c>
      <c r="CW97" s="6" t="n">
        <f aca="false">CW96-CV82+CW82</f>
        <v>247</v>
      </c>
      <c r="CX97" s="6" t="n">
        <f aca="false">CX96-CW82+CX82</f>
        <v>198</v>
      </c>
      <c r="CY97" s="6" t="n">
        <f aca="false">CY96-CX82+CY82</f>
        <v>211</v>
      </c>
      <c r="CZ97" s="6" t="n">
        <f aca="false">CZ96-CY82+CZ82</f>
        <v>156</v>
      </c>
      <c r="DA97" s="6" t="n">
        <f aca="false">DA96-CZ82+DA82</f>
        <v>122</v>
      </c>
      <c r="DB97" s="6" t="n">
        <f aca="false">DB96-DA82+DB82</f>
        <v>180</v>
      </c>
      <c r="DC97" s="6" t="n">
        <f aca="false">DC96-DB82+DC82</f>
        <v>162</v>
      </c>
      <c r="DD97" s="6" t="n">
        <f aca="false">DD96-DC82+DD82</f>
        <v>161</v>
      </c>
      <c r="DE97" s="6" t="n">
        <f aca="false">DE96-DD82+DE82</f>
        <v>236</v>
      </c>
      <c r="DF97" s="6" t="n">
        <f aca="false">DF96-DE82+DF82</f>
        <v>190</v>
      </c>
      <c r="DG97" s="6" t="n">
        <f aca="false">DG96-DF82+DG82</f>
        <v>250</v>
      </c>
      <c r="DH97" s="6" t="n">
        <f aca="false">DH96-DG82+DH82</f>
        <v>275</v>
      </c>
      <c r="DI97" s="6" t="n">
        <f aca="false">DI96-DH82+DI82</f>
        <v>252</v>
      </c>
      <c r="DJ97" s="5" t="s">
        <v>22</v>
      </c>
      <c r="DK97" s="1"/>
      <c r="DL97" s="6" t="n">
        <f aca="false">DL96-DK82+DL82</f>
        <v>69</v>
      </c>
      <c r="DM97" s="6" t="n">
        <f aca="false">DM96-DL82+DM82</f>
        <v>123</v>
      </c>
      <c r="DN97" s="6" t="n">
        <f aca="false">DN96-DM82+DN82</f>
        <v>164</v>
      </c>
      <c r="DO97" s="6" t="n">
        <f aca="false">DO96-DN82+DO82</f>
        <v>195</v>
      </c>
      <c r="DP97" s="6" t="n">
        <f aca="false">DP96-DO82+DP82</f>
        <v>188</v>
      </c>
      <c r="DQ97" s="6" t="n">
        <f aca="false">DQ96-DP82+DQ82</f>
        <v>282</v>
      </c>
      <c r="DR97" s="6" t="n">
        <f aca="false">DR96-DQ82+DR82</f>
        <v>227</v>
      </c>
      <c r="DS97" s="6" t="n">
        <f aca="false">DS96-DR82+DS82</f>
        <v>171</v>
      </c>
      <c r="DT97" s="6" t="n">
        <f aca="false">DT96-DS82+DT82</f>
        <v>102</v>
      </c>
      <c r="DU97" s="6" t="n">
        <f aca="false">DU96-DT82+DU82</f>
        <v>142</v>
      </c>
      <c r="DV97" s="6" t="n">
        <f aca="false">DV96-DU82+DV82</f>
        <v>77</v>
      </c>
      <c r="DW97" s="6" t="n">
        <f aca="false">DW96-DV82+DW82</f>
        <v>42</v>
      </c>
      <c r="DX97" s="6" t="n">
        <f aca="false">DX96-DW82+DX82</f>
        <v>50</v>
      </c>
      <c r="DY97" s="6" t="n">
        <f aca="false">DY96-DX82+DY82</f>
        <v>60</v>
      </c>
      <c r="DZ97" s="6" t="n">
        <f aca="false">DZ96-DY82+DZ82</f>
        <v>108</v>
      </c>
      <c r="EA97" s="6" t="n">
        <f aca="false">EA96-DZ82+EA82</f>
        <v>77</v>
      </c>
      <c r="EB97" s="5" t="s">
        <v>22</v>
      </c>
      <c r="EC97" s="1"/>
      <c r="ED97" s="6" t="n">
        <f aca="false">ED96-EC82+ED82</f>
        <v>292</v>
      </c>
      <c r="EE97" s="6" t="n">
        <f aca="false">EE96-ED82+EE82</f>
        <v>435</v>
      </c>
      <c r="EF97" s="6" t="n">
        <f aca="false">EF96-EE82+EF82</f>
        <v>367</v>
      </c>
      <c r="EG97" s="6" t="n">
        <f aca="false">EG96-EF82+EG82</f>
        <v>360</v>
      </c>
      <c r="EH97" s="6" t="n">
        <f aca="false">EH96-EG82+EH82</f>
        <v>320</v>
      </c>
      <c r="EI97" s="6" t="n">
        <f aca="false">EI96-EH82+EI82</f>
        <v>250</v>
      </c>
      <c r="EJ97" s="6" t="n">
        <f aca="false">EJ96-EI82+EJ82</f>
        <v>86</v>
      </c>
      <c r="EK97" s="6" t="n">
        <f aca="false">EK96-EJ82+EK82</f>
        <v>159</v>
      </c>
      <c r="EL97" s="6" t="n">
        <f aca="false">EL96-EK82+EL82</f>
        <v>68</v>
      </c>
      <c r="EM97" s="6" t="n">
        <f aca="false">EM96-EL82+EM82</f>
        <v>130</v>
      </c>
      <c r="EN97" s="6" t="n">
        <f aca="false">EN96-EM82+EN82</f>
        <v>60</v>
      </c>
      <c r="EO97" s="6" t="n">
        <f aca="false">EO96-EN82+EO82</f>
        <v>69</v>
      </c>
      <c r="EP97" s="6" t="n">
        <f aca="false">EP96-EO82+EP82</f>
        <v>71</v>
      </c>
      <c r="EQ97" s="6" t="n">
        <f aca="false">EQ96-EP82+EQ82</f>
        <v>78</v>
      </c>
      <c r="ER97" s="5" t="s">
        <v>22</v>
      </c>
      <c r="ES97" s="1"/>
      <c r="ET97" s="6" t="n">
        <f aca="false">ET96-ES82+ET82</f>
        <v>314</v>
      </c>
      <c r="EU97" s="6" t="n">
        <f aca="false">EU96-ET82+EU82</f>
        <v>362</v>
      </c>
      <c r="EV97" s="6" t="n">
        <f aca="false">EV96-EU82+EV82</f>
        <v>93</v>
      </c>
      <c r="EW97" s="6" t="n">
        <f aca="false">EW96-EV82+EW82</f>
        <v>34</v>
      </c>
      <c r="EX97" s="6" t="n">
        <f aca="false">EX96-EW82+EX82</f>
        <v>279</v>
      </c>
      <c r="EY97" s="6" t="n">
        <f aca="false">EY96-EX82+EY82</f>
        <v>492</v>
      </c>
      <c r="EZ97" s="6" t="n">
        <f aca="false">EZ96-EY82+EZ82</f>
        <v>332</v>
      </c>
      <c r="FA97" s="6" t="n">
        <f aca="false">FA96-EZ82+FA82</f>
        <v>1060</v>
      </c>
      <c r="FB97" s="6" t="n">
        <f aca="false">FB96-FA82+FB82</f>
        <v>888</v>
      </c>
      <c r="FC97" s="6" t="n">
        <f aca="false">FC96-FB82+FC82</f>
        <v>575</v>
      </c>
      <c r="FD97" s="6" t="n">
        <f aca="false">FD96-FC82+FD82</f>
        <v>973</v>
      </c>
      <c r="FE97" s="6" t="n">
        <f aca="false">FE96-FD82+FE82</f>
        <v>2924</v>
      </c>
      <c r="FF97" s="6" t="n">
        <f aca="false">FF96-FE82+FF82</f>
        <v>1179</v>
      </c>
      <c r="FG97" s="6" t="n">
        <f aca="false">FG96-FF82+FG82</f>
        <v>2141</v>
      </c>
      <c r="FH97" s="6" t="n">
        <f aca="false">FH96-FG82+FH82</f>
        <v>2437</v>
      </c>
      <c r="FI97" s="6" t="n">
        <f aca="false">FI96-FH82+FI82</f>
        <v>2219</v>
      </c>
      <c r="FJ97" s="6" t="n">
        <f aca="false">FJ96-FI82+FJ82</f>
        <v>3412</v>
      </c>
      <c r="FK97" s="6" t="n">
        <f aca="false">FK96-FJ82+FK82</f>
        <v>3797</v>
      </c>
      <c r="FL97" s="6" t="n">
        <f aca="false">FL96-FK82+FL82</f>
        <v>6485</v>
      </c>
      <c r="FM97" s="6" t="n">
        <f aca="false">FM96-FL82+FM82</f>
        <v>4628</v>
      </c>
      <c r="FN97" s="6" t="n">
        <f aca="false">FN96-FM82+FN82</f>
        <v>2787</v>
      </c>
      <c r="FO97" s="6" t="n">
        <f aca="false">FO96-FN82+FO82</f>
        <v>1213</v>
      </c>
      <c r="FP97" s="6" t="n">
        <f aca="false">FP96-FO82+FP82</f>
        <v>1573</v>
      </c>
      <c r="FQ97" s="6" t="n">
        <f aca="false">FQ96-FP82+FQ82</f>
        <v>2404</v>
      </c>
      <c r="FR97" s="6" t="n">
        <f aca="false">FR96-FQ82+FR82</f>
        <v>1783</v>
      </c>
      <c r="FS97" s="6" t="n">
        <f aca="false">FS96-FR82+FS82</f>
        <v>2305</v>
      </c>
      <c r="FT97" s="6" t="n">
        <f aca="false">FT96-FS82+FT82</f>
        <v>4443</v>
      </c>
      <c r="FU97" s="6" t="n">
        <f aca="false">FU96-FT82+FU82</f>
        <v>5990</v>
      </c>
      <c r="FV97" s="6" t="n">
        <f aca="false">FV96-FU82+FV82</f>
        <v>5442</v>
      </c>
      <c r="FW97" s="5" t="s">
        <v>22</v>
      </c>
      <c r="FX97" s="1"/>
      <c r="FY97" s="6" t="n">
        <f aca="false">FY96-FX82+FY82</f>
        <v>10794</v>
      </c>
      <c r="FZ97" s="6" t="n">
        <f aca="false">FZ96-FY82+FZ82</f>
        <v>9068</v>
      </c>
      <c r="GA97" s="6" t="n">
        <f aca="false">GA96-FZ82+GA82</f>
        <v>6858</v>
      </c>
      <c r="GB97" s="6" t="n">
        <f aca="false">GB96-GA82+GB82</f>
        <v>4680</v>
      </c>
      <c r="GC97" s="6" t="n">
        <f aca="false">GC96-GB82+GC82</f>
        <v>6220</v>
      </c>
      <c r="GD97" s="6" t="n">
        <f aca="false">GD96-GC82+GD82</f>
        <v>7215</v>
      </c>
      <c r="GE97" s="6" t="n">
        <f aca="false">GE96-GD82+GE82</f>
        <v>8402</v>
      </c>
      <c r="GF97" s="6" t="n">
        <f aca="false">GF96-GE82+GF82</f>
        <v>8794</v>
      </c>
      <c r="GG97" s="6" t="n">
        <f aca="false">GG96-GF82+GG82</f>
        <v>8377</v>
      </c>
      <c r="GH97" s="6" t="n">
        <f aca="false">GH96-GG82+GH82</f>
        <v>7819</v>
      </c>
      <c r="GI97" s="6" t="n">
        <f aca="false">GI96-GH82+GI82</f>
        <v>8159</v>
      </c>
      <c r="GJ97" s="6" t="n">
        <f aca="false">GJ96-GI82+GJ82</f>
        <v>11504</v>
      </c>
      <c r="GK97" s="6" t="n">
        <f aca="false">GK96-GJ82+GK82</f>
        <v>9269</v>
      </c>
      <c r="GL97" s="6" t="n">
        <f aca="false">FG97+DL97+CT97+BZ97+AU97+P97</f>
        <v>9583</v>
      </c>
      <c r="GM97" s="6" t="n">
        <f aca="false">FH97+DM97+CU97+CA97+AV97+Q97+EC97</f>
        <v>9701</v>
      </c>
      <c r="GN97" s="6" t="n">
        <f aca="false">FI97+DN97+CV97+CB97+AW97+R97+ED97</f>
        <v>10837</v>
      </c>
      <c r="GO97" s="6" t="n">
        <f aca="false">FJ97+DO97+CW97+CC97+AX97+S97+EE97</f>
        <v>11940</v>
      </c>
      <c r="GP97" s="6" t="n">
        <f aca="false">FK97+DP97+CX97+CD97+AY97+T97+EF97</f>
        <v>12144</v>
      </c>
      <c r="GQ97" s="6" t="n">
        <f aca="false">FL97+DQ97+CY97+CE97+AZ97+U97+EG97</f>
        <v>14046</v>
      </c>
      <c r="GR97" s="10" t="n">
        <f aca="false">FM97+DR97+CZ97+CF97+BA97+V97+EH97</f>
        <v>10607</v>
      </c>
      <c r="GS97" s="10" t="n">
        <f aca="false">FN97+DS97+DA97+CG97+BB97+W97+EI97</f>
        <v>7664</v>
      </c>
      <c r="GT97" s="10" t="n">
        <f aca="false">FO97+DT97+DB97+CH97+BC97+X97+EJ97</f>
        <v>3783</v>
      </c>
      <c r="GU97" s="10" t="n">
        <f aca="false">FP97+DU97+DC97+CI97+BD97+Y97+EK97</f>
        <v>4951</v>
      </c>
      <c r="GV97" s="6" t="n">
        <f aca="false">Z97+BE97+CJ97+DD97+DV97+EL97+FQ97</f>
        <v>4994</v>
      </c>
      <c r="GW97" s="6" t="n">
        <f aca="false">AA97+BF97+CK97+DE97+DW97+EM97+FR97</f>
        <v>4287</v>
      </c>
      <c r="GX97" s="6" t="n">
        <f aca="false">AB97+BG97+CL97+DF97+DX97+EN97+FS97</f>
        <v>5400</v>
      </c>
      <c r="GY97" s="6" t="n">
        <f aca="false">AC97+BH97+CM97+DG97+DY97+EO97+FT97</f>
        <v>8430</v>
      </c>
      <c r="GZ97" s="6" t="n">
        <f aca="false">AD97+BI97+CN97+DH97+DZ97+EP97+FU97</f>
        <v>10248</v>
      </c>
      <c r="HA97" s="6" t="n">
        <f aca="false">AE97+BJ97+CO97+DI97+EA97+EQ97+FV97</f>
        <v>9183</v>
      </c>
      <c r="HB97" s="9" t="n">
        <f aca="false">(GZ97-GZ96)/(GZ96+0.01)*100</f>
        <v>-2.22306819667189</v>
      </c>
      <c r="HC97" s="9" t="n">
        <f aca="false">(GZ97-GY97)/(GY97+0.01)*100</f>
        <v>21.5658107167133</v>
      </c>
      <c r="HD97" s="5" t="s">
        <v>22</v>
      </c>
      <c r="HE97" s="6" t="n">
        <f aca="false">HE96+HE82</f>
        <v>106</v>
      </c>
      <c r="HF97" s="6" t="n">
        <f aca="false">HF96-HE82+HF82</f>
        <v>627</v>
      </c>
      <c r="HG97" s="6" t="n">
        <f aca="false">HG96-HF82+HG82</f>
        <v>287</v>
      </c>
      <c r="HH97" s="6" t="n">
        <f aca="false">HH96-HG82+HH82</f>
        <v>246</v>
      </c>
      <c r="HI97" s="6" t="n">
        <f aca="false">HI96-HH82+HI82</f>
        <v>240</v>
      </c>
      <c r="HJ97" s="6" t="n">
        <f aca="false">HJ96-HI82+HJ82</f>
        <v>255</v>
      </c>
      <c r="HK97" s="6" t="n">
        <f aca="false">HK96-HJ82+HK82</f>
        <v>498</v>
      </c>
      <c r="HL97" s="6" t="n">
        <f aca="false">HL96-HK82+HL82</f>
        <v>336</v>
      </c>
      <c r="HM97" s="6" t="n">
        <f aca="false">HM96-HL82+HM82</f>
        <v>477</v>
      </c>
      <c r="HN97" s="6" t="n">
        <f aca="false">HN96-HM82+HN82</f>
        <v>492</v>
      </c>
      <c r="HO97" s="6" t="n">
        <f aca="false">HO96-HN82+HO82</f>
        <v>923</v>
      </c>
      <c r="HP97" s="6" t="n">
        <f aca="false">HP96-HO82+HP82</f>
        <v>839</v>
      </c>
      <c r="HQ97" s="6" t="n">
        <f aca="false">HQ96-HP82+HQ82</f>
        <v>800</v>
      </c>
      <c r="HR97" s="6" t="n">
        <f aca="false">HR96-HQ82+HR82</f>
        <v>539</v>
      </c>
      <c r="HS97" s="6" t="n">
        <f aca="false">HS96-HR82+HS82</f>
        <v>482</v>
      </c>
      <c r="HT97" s="6" t="n">
        <f aca="false">HT96-HS82+HT82</f>
        <v>187</v>
      </c>
      <c r="HU97" s="6" t="n">
        <f aca="false">HU96-HT82+HU82</f>
        <v>213</v>
      </c>
      <c r="HV97" s="6" t="n">
        <f aca="false">HV96-HU82+HV82</f>
        <v>271</v>
      </c>
      <c r="HW97" s="6" t="n">
        <f aca="false">HW96-HV82+HW82</f>
        <v>91</v>
      </c>
      <c r="HX97" s="6" t="n">
        <f aca="false">HX96-HW82+HX82</f>
        <v>692</v>
      </c>
      <c r="HY97" s="6" t="n">
        <f aca="false">HY96-HX82+HY82</f>
        <v>692</v>
      </c>
      <c r="HZ97" s="6" t="n">
        <f aca="false">HZ96-HY82+HZ82</f>
        <v>236</v>
      </c>
      <c r="IA97" s="6" t="n">
        <f aca="false">IA96-HZ82+IA82</f>
        <v>512</v>
      </c>
      <c r="IB97" s="5" t="s">
        <v>22</v>
      </c>
      <c r="IC97" s="3" t="s">
        <v>31</v>
      </c>
      <c r="ID97" s="6" t="n">
        <f aca="false">ID96-IC82+ID82</f>
        <v>795</v>
      </c>
      <c r="IE97" s="6" t="n">
        <f aca="false">IE96-ID82+IE82</f>
        <v>601</v>
      </c>
      <c r="IF97" s="6" t="n">
        <f aca="false">IF96-IE82+IF82</f>
        <v>329</v>
      </c>
      <c r="IG97" s="6" t="n">
        <f aca="false">IG96-IF82+IG82</f>
        <v>733</v>
      </c>
      <c r="IH97" s="6" t="n">
        <f aca="false">IH96-IG82+IH82</f>
        <v>2669</v>
      </c>
      <c r="II97" s="6" t="n">
        <f aca="false">II96-IH82+II82</f>
        <v>681</v>
      </c>
      <c r="IJ97" s="6" t="n">
        <f aca="false">IJ96-II82+IJ82</f>
        <v>1805</v>
      </c>
      <c r="IK97" s="6" t="n">
        <f aca="false">IK96-IJ82+IK82</f>
        <v>1960</v>
      </c>
      <c r="IL97" s="6" t="n">
        <f aca="false">IL96-IK82+IL82</f>
        <v>1727</v>
      </c>
      <c r="IM97" s="6" t="n">
        <f aca="false">IM96-IL82+IM82</f>
        <v>2514</v>
      </c>
      <c r="IN97" s="6" t="n">
        <f aca="false">IN96-IM82+IN82</f>
        <v>3058</v>
      </c>
      <c r="IO97" s="6" t="n">
        <f aca="false">IO96-IN82+IO82</f>
        <v>5685</v>
      </c>
      <c r="IP97" s="6" t="n">
        <f aca="false">IP96-IO82+IP82</f>
        <v>4089</v>
      </c>
      <c r="IQ97" s="6" t="n">
        <f aca="false">IQ96-IP82+IQ82</f>
        <v>2305</v>
      </c>
      <c r="IR97" s="6" t="n">
        <f aca="false">IR96-IQ82+IR82</f>
        <v>1026</v>
      </c>
      <c r="IS97" s="6" t="n">
        <f aca="false">IS96-IR82+IS82</f>
        <v>1360</v>
      </c>
      <c r="IT97" s="6" t="n">
        <f aca="false">IT96-IS82+IT82</f>
        <v>2133</v>
      </c>
      <c r="IU97" s="6" t="n">
        <f aca="false">IU96-IT82+IU82</f>
        <v>1692</v>
      </c>
      <c r="IV97" s="6" t="n">
        <f aca="false">IV96-IU82+IV82</f>
        <v>1613</v>
      </c>
      <c r="IW97" s="6" t="n">
        <f aca="false">IW96-IV82+IW82</f>
        <v>3751</v>
      </c>
      <c r="IX97" s="6" t="n">
        <f aca="false">IX96-IW82+IX82</f>
        <v>5754</v>
      </c>
      <c r="IY97" s="6" t="n">
        <f aca="false">IY96-IX82+IY82</f>
        <v>4930</v>
      </c>
      <c r="IZ97" s="5" t="s">
        <v>22</v>
      </c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</row>
    <row r="98" customFormat="false" ht="12.8" hidden="false" customHeight="false" outlineLevel="0" collapsed="false">
      <c r="A98" s="3" t="s">
        <v>23</v>
      </c>
      <c r="B98" s="1"/>
      <c r="C98" s="6" t="n">
        <f aca="false">C97-B83+C83</f>
        <v>6074</v>
      </c>
      <c r="D98" s="6" t="n">
        <f aca="false">D97-C83+D83</f>
        <v>5108</v>
      </c>
      <c r="E98" s="6" t="n">
        <f aca="false">E97-D83+E83</f>
        <v>3644</v>
      </c>
      <c r="F98" s="6" t="n">
        <f aca="false">F97-E83+F83</f>
        <v>2078</v>
      </c>
      <c r="G98" s="6" t="n">
        <f aca="false">G97-F83+G83</f>
        <v>2951</v>
      </c>
      <c r="H98" s="6" t="n">
        <f aca="false">H97-G83+H83</f>
        <v>3290</v>
      </c>
      <c r="I98" s="6" t="n">
        <f aca="false">I97-H83+I83</f>
        <v>3876</v>
      </c>
      <c r="J98" s="6" t="n">
        <f aca="false">J97-I83+J83</f>
        <v>3018</v>
      </c>
      <c r="K98" s="6" t="n">
        <f aca="false">K97-J83+K83</f>
        <v>2873</v>
      </c>
      <c r="L98" s="6" t="n">
        <f aca="false">L97-K83+L83</f>
        <v>2564</v>
      </c>
      <c r="M98" s="6" t="n">
        <f aca="false">M97-L83+M83</f>
        <v>2427</v>
      </c>
      <c r="N98" s="6" t="n">
        <f aca="false">N97-M83+N83</f>
        <v>2741</v>
      </c>
      <c r="O98" s="6" t="n">
        <f aca="false">O97-N83+O83</f>
        <v>2253</v>
      </c>
      <c r="P98" s="6" t="n">
        <f aca="false">P97-O83+P83</f>
        <v>2011</v>
      </c>
      <c r="Q98" s="6" t="n">
        <f aca="false">Q97-P83+Q83</f>
        <v>1674</v>
      </c>
      <c r="R98" s="6" t="n">
        <f aca="false">R97-Q83+R83</f>
        <v>1703</v>
      </c>
      <c r="S98" s="6" t="n">
        <f aca="false">S97-R83+S83</f>
        <v>1645</v>
      </c>
      <c r="T98" s="6" t="n">
        <f aca="false">T97-S83+T83</f>
        <v>2284</v>
      </c>
      <c r="U98" s="6" t="n">
        <f aca="false">U97-T83+U83</f>
        <v>1591</v>
      </c>
      <c r="V98" s="6" t="n">
        <f aca="false">V97-U83+V83</f>
        <v>1134</v>
      </c>
      <c r="W98" s="6" t="n">
        <f aca="false">W97-V83+W83</f>
        <v>736</v>
      </c>
      <c r="X98" s="6" t="n">
        <f aca="false">X97-W83+X83</f>
        <v>492</v>
      </c>
      <c r="Y98" s="6" t="n">
        <f aca="false">Y97-X83+Y83</f>
        <v>540</v>
      </c>
      <c r="Z98" s="6" t="n">
        <f aca="false">Z97-Y83+Z83</f>
        <v>488</v>
      </c>
      <c r="AA98" s="6" t="n">
        <f aca="false">AA97-Z83+AA83</f>
        <v>523</v>
      </c>
      <c r="AB98" s="6" t="n">
        <f aca="false">AB97-AA83+AB83</f>
        <v>669</v>
      </c>
      <c r="AC98" s="6" t="n">
        <f aca="false">AC97-AB83+AC83</f>
        <v>892</v>
      </c>
      <c r="AD98" s="6" t="n">
        <f aca="false">AD97-AC83+AD83</f>
        <v>915</v>
      </c>
      <c r="AE98" s="6" t="n">
        <f aca="false">AE97-AD83+AE83</f>
        <v>1286</v>
      </c>
      <c r="AF98" s="5" t="s">
        <v>23</v>
      </c>
      <c r="AG98" s="1"/>
      <c r="AH98" s="6" t="n">
        <f aca="false">AH97-AG83+AH83</f>
        <v>2555</v>
      </c>
      <c r="AI98" s="6" t="n">
        <f aca="false">AI97-AH83+AI83</f>
        <v>1933</v>
      </c>
      <c r="AJ98" s="6" t="n">
        <f aca="false">AJ97-AI83+AJ83</f>
        <v>1916</v>
      </c>
      <c r="AK98" s="6" t="n">
        <f aca="false">AK97-AJ83+AK83</f>
        <v>1753</v>
      </c>
      <c r="AL98" s="6" t="n">
        <f aca="false">AL97-AK83+AL83</f>
        <v>2135</v>
      </c>
      <c r="AM98" s="6" t="n">
        <f aca="false">AM97-AL83+AM83</f>
        <v>2441</v>
      </c>
      <c r="AN98" s="6" t="n">
        <f aca="false">AN97-AM83+AN83</f>
        <v>3130</v>
      </c>
      <c r="AO98" s="6" t="n">
        <f aca="false">AO97-AN83+AO83</f>
        <v>3402</v>
      </c>
      <c r="AP98" s="6" t="n">
        <f aca="false">AP97-AO83+AP83</f>
        <v>3472</v>
      </c>
      <c r="AQ98" s="6" t="n">
        <f aca="false">AQ97-AP83+AQ83</f>
        <v>3229</v>
      </c>
      <c r="AR98" s="6" t="n">
        <f aca="false">AR97-AQ83+AR83</f>
        <v>3259</v>
      </c>
      <c r="AS98" s="6" t="n">
        <f aca="false">AS97-AR83+AS83</f>
        <v>4508</v>
      </c>
      <c r="AT98" s="6" t="n">
        <f aca="false">AT97-AS83+AT83</f>
        <v>4577</v>
      </c>
      <c r="AU98" s="6" t="n">
        <f aca="false">AU97-AT83+AU83</f>
        <v>3936</v>
      </c>
      <c r="AV98" s="6" t="n">
        <f aca="false">AV97-AU83+AV83</f>
        <v>4134</v>
      </c>
      <c r="AW98" s="6" t="n">
        <f aca="false">AW97-AV83+AW83</f>
        <v>4611</v>
      </c>
      <c r="AX98" s="6" t="n">
        <f aca="false">AX97-AW83+AX83</f>
        <v>4297</v>
      </c>
      <c r="AY98" s="6" t="n">
        <f aca="false">AY97-AX83+AY83</f>
        <v>4043</v>
      </c>
      <c r="AZ98" s="6" t="n">
        <f aca="false">AZ97-AY83+AZ83</f>
        <v>3646</v>
      </c>
      <c r="BA98" s="6" t="n">
        <f aca="false">BA97-AZ83+BA83</f>
        <v>2942</v>
      </c>
      <c r="BB98" s="6" t="n">
        <f aca="false">BB97-BA83+BB83</f>
        <v>2375</v>
      </c>
      <c r="BC98" s="6" t="n">
        <f aca="false">BC97-BB83+BC83</f>
        <v>1142</v>
      </c>
      <c r="BD98" s="6" t="n">
        <f aca="false">BD97-BC83+BD83</f>
        <v>1683</v>
      </c>
      <c r="BE98" s="6" t="n">
        <f aca="false">BE97-BD83+BE83</f>
        <v>1327</v>
      </c>
      <c r="BF98" s="6" t="n">
        <f aca="false">BF97-BE83+BF83</f>
        <v>1192</v>
      </c>
      <c r="BG98" s="6" t="n">
        <f aca="false">BG97-BF83+BG83</f>
        <v>1671</v>
      </c>
      <c r="BH98" s="6" t="n">
        <f aca="false">BH97-BG83+BH83</f>
        <v>2227</v>
      </c>
      <c r="BI98" s="6" t="n">
        <f aca="false">BI97-BH83+BI83</f>
        <v>2482</v>
      </c>
      <c r="BJ98" s="6" t="n">
        <f aca="false">BJ97-BI83+BJ83</f>
        <v>1395</v>
      </c>
      <c r="BK98" s="5" t="s">
        <v>23</v>
      </c>
      <c r="BL98" s="1"/>
      <c r="BM98" s="6" t="n">
        <f aca="false">BM97-BL83+BM83</f>
        <v>1206</v>
      </c>
      <c r="BN98" s="6" t="n">
        <f aca="false">BN97-BM83+BN83</f>
        <v>1393</v>
      </c>
      <c r="BO98" s="6" t="n">
        <f aca="false">BO97-BN83+BO83</f>
        <v>1120</v>
      </c>
      <c r="BP98" s="6" t="n">
        <f aca="false">BP97-BO83+BP83</f>
        <v>783</v>
      </c>
      <c r="BQ98" s="6" t="n">
        <f aca="false">BQ97-BP83+BQ83</f>
        <v>877</v>
      </c>
      <c r="BR98" s="6" t="n">
        <f aca="false">BR97-BQ83+BR83</f>
        <v>993</v>
      </c>
      <c r="BS98" s="6" t="n">
        <f aca="false">BS97-BR83+BS83</f>
        <v>1224</v>
      </c>
      <c r="BT98" s="6" t="n">
        <f aca="false">BT97-BS83+BT83</f>
        <v>1192</v>
      </c>
      <c r="BU98" s="6" t="n">
        <f aca="false">BU97-BT83+BU83</f>
        <v>1300</v>
      </c>
      <c r="BV98" s="6" t="n">
        <f aca="false">BV97-BU83+BV83</f>
        <v>1374</v>
      </c>
      <c r="BW98" s="6" t="n">
        <f aca="false">BW97-BV83+BW83</f>
        <v>1480</v>
      </c>
      <c r="BX98" s="6" t="n">
        <f aca="false">BX97-BW83+BX83</f>
        <v>1360</v>
      </c>
      <c r="BY98" s="6" t="n">
        <f aca="false">BY97-BX83+BY83</f>
        <v>1195</v>
      </c>
      <c r="BZ98" s="6" t="n">
        <f aca="false">BZ97-BY83+BZ83</f>
        <v>1415</v>
      </c>
      <c r="CA98" s="6" t="n">
        <f aca="false">CA97-BZ83+CA83</f>
        <v>1360</v>
      </c>
      <c r="CB98" s="6" t="n">
        <f aca="false">CB97-CA83+CB83</f>
        <v>1360</v>
      </c>
      <c r="CC98" s="6" t="n">
        <f aca="false">CC97-CB83+CC83</f>
        <v>1683</v>
      </c>
      <c r="CD98" s="6" t="n">
        <f aca="false">CD97-CC83+CD83</f>
        <v>1374</v>
      </c>
      <c r="CE98" s="6" t="n">
        <f aca="false">CE97-CD83+CE83</f>
        <v>1384</v>
      </c>
      <c r="CF98" s="6" t="n">
        <f aca="false">CF97-CE83+CF83</f>
        <v>1033</v>
      </c>
      <c r="CG98" s="6" t="n">
        <f aca="false">CG97-CF83+CG83</f>
        <v>988</v>
      </c>
      <c r="CH98" s="6" t="n">
        <f aca="false">CH97-CG83+CH83</f>
        <v>513</v>
      </c>
      <c r="CI98" s="6" t="n">
        <f aca="false">CI97-CH83+CI83</f>
        <v>667</v>
      </c>
      <c r="CJ98" s="6" t="n">
        <f aca="false">CJ97-CI83+CJ83</f>
        <v>441</v>
      </c>
      <c r="CK98" s="6" t="n">
        <f aca="false">CK97-CJ83+CK83</f>
        <v>478</v>
      </c>
      <c r="CL98" s="6" t="n">
        <f aca="false">CL97-CK83+CL83</f>
        <v>493</v>
      </c>
      <c r="CM98" s="6" t="n">
        <f aca="false">CM97-CL83+CM83</f>
        <v>455</v>
      </c>
      <c r="CN98" s="6" t="n">
        <f aca="false">CN97-CM83+CN83</f>
        <v>515</v>
      </c>
      <c r="CO98" s="6" t="n">
        <f aca="false">CO97-CN83+CO83</f>
        <v>288</v>
      </c>
      <c r="CP98" s="5" t="s">
        <v>23</v>
      </c>
      <c r="CQ98" s="1"/>
      <c r="CR98" s="6" t="n">
        <f aca="false">CR97+CR83</f>
        <v>0</v>
      </c>
      <c r="CS98" s="6" t="n">
        <f aca="false">CS97-CR83+CS83</f>
        <v>95</v>
      </c>
      <c r="CT98" s="6" t="n">
        <f aca="false">CT97-CS83+CT83</f>
        <v>120</v>
      </c>
      <c r="CU98" s="6" t="n">
        <f aca="false">CU97-CT83+CU83</f>
        <v>171</v>
      </c>
      <c r="CV98" s="6" t="n">
        <f aca="false">CV97-CU83+CV83</f>
        <v>193</v>
      </c>
      <c r="CW98" s="6" t="n">
        <f aca="false">CW97-CV83+CW83</f>
        <v>259</v>
      </c>
      <c r="CX98" s="6" t="n">
        <f aca="false">CX97-CW83+CX83</f>
        <v>182</v>
      </c>
      <c r="CY98" s="6" t="n">
        <f aca="false">CY97-CX83+CY83</f>
        <v>211</v>
      </c>
      <c r="CZ98" s="6" t="n">
        <f aca="false">CZ97-CY83+CZ83</f>
        <v>147</v>
      </c>
      <c r="DA98" s="6" t="n">
        <f aca="false">DA97-CZ83+DA83</f>
        <v>142</v>
      </c>
      <c r="DB98" s="6" t="n">
        <f aca="false">DB97-DA83+DB83</f>
        <v>171</v>
      </c>
      <c r="DC98" s="6" t="n">
        <f aca="false">DC97-DB83+DC83</f>
        <v>158</v>
      </c>
      <c r="DD98" s="6" t="n">
        <f aca="false">DD97-DC83+DD83</f>
        <v>179</v>
      </c>
      <c r="DE98" s="6" t="n">
        <f aca="false">DE97-DD83+DE83</f>
        <v>227</v>
      </c>
      <c r="DF98" s="6" t="n">
        <f aca="false">DF97-DE83+DF83</f>
        <v>193</v>
      </c>
      <c r="DG98" s="6" t="n">
        <f aca="false">DG97-DF83+DG83</f>
        <v>259</v>
      </c>
      <c r="DH98" s="6" t="n">
        <f aca="false">DH97-DG83+DH83</f>
        <v>271</v>
      </c>
      <c r="DI98" s="6" t="n">
        <f aca="false">DI97-DH83+DI83</f>
        <v>228</v>
      </c>
      <c r="DJ98" s="5" t="s">
        <v>23</v>
      </c>
      <c r="DK98" s="1"/>
      <c r="DL98" s="6" t="n">
        <f aca="false">DL97-DK83+DL83</f>
        <v>83</v>
      </c>
      <c r="DM98" s="6" t="n">
        <f aca="false">DM97-DL83+DM83</f>
        <v>120</v>
      </c>
      <c r="DN98" s="6" t="n">
        <f aca="false">DN97-DM83+DN83</f>
        <v>169</v>
      </c>
      <c r="DO98" s="6" t="n">
        <f aca="false">DO97-DN83+DO83</f>
        <v>209</v>
      </c>
      <c r="DP98" s="6" t="n">
        <f aca="false">DP97-DO83+DP83</f>
        <v>184</v>
      </c>
      <c r="DQ98" s="6" t="n">
        <f aca="false">DQ97-DP83+DQ83</f>
        <v>276</v>
      </c>
      <c r="DR98" s="6" t="n">
        <f aca="false">DR97-DQ83+DR83</f>
        <v>229</v>
      </c>
      <c r="DS98" s="6" t="n">
        <f aca="false">DS97-DR83+DS83</f>
        <v>160</v>
      </c>
      <c r="DT98" s="6" t="n">
        <f aca="false">DT97-DS83+DT83</f>
        <v>108</v>
      </c>
      <c r="DU98" s="6" t="n">
        <f aca="false">DU97-DT83+DU83</f>
        <v>129</v>
      </c>
      <c r="DV98" s="6" t="n">
        <f aca="false">DV97-DU83+DV83</f>
        <v>80</v>
      </c>
      <c r="DW98" s="6" t="n">
        <f aca="false">DW97-DV83+DW83</f>
        <v>43</v>
      </c>
      <c r="DX98" s="6" t="n">
        <f aca="false">DX97-DW83+DX83</f>
        <v>48</v>
      </c>
      <c r="DY98" s="6" t="n">
        <f aca="false">DY97-DX83+DY83</f>
        <v>60</v>
      </c>
      <c r="DZ98" s="6" t="n">
        <f aca="false">DZ97-DY83+DZ83</f>
        <v>109</v>
      </c>
      <c r="EA98" s="6" t="n">
        <f aca="false">EA97-DZ83+EA83</f>
        <v>70</v>
      </c>
      <c r="EB98" s="5" t="s">
        <v>23</v>
      </c>
      <c r="EC98" s="1"/>
      <c r="ED98" s="6" t="n">
        <f aca="false">ED97-EC83+ED83</f>
        <v>310</v>
      </c>
      <c r="EE98" s="6" t="n">
        <f aca="false">EE97-ED83+EE83</f>
        <v>429</v>
      </c>
      <c r="EF98" s="6" t="n">
        <f aca="false">EF97-EE83+EF83</f>
        <v>383</v>
      </c>
      <c r="EG98" s="6" t="n">
        <f aca="false">EG97-EF83+EG83</f>
        <v>370</v>
      </c>
      <c r="EH98" s="6" t="n">
        <f aca="false">EH97-EG83+EH83</f>
        <v>296</v>
      </c>
      <c r="EI98" s="6" t="n">
        <f aca="false">EI97-EH83+EI83</f>
        <v>241</v>
      </c>
      <c r="EJ98" s="6" t="n">
        <f aca="false">EJ97-EI83+EJ83</f>
        <v>89</v>
      </c>
      <c r="EK98" s="6" t="n">
        <f aca="false">EK97-EJ83+EK83</f>
        <v>147</v>
      </c>
      <c r="EL98" s="6" t="n">
        <f aca="false">EL97-EK83+EL83</f>
        <v>68</v>
      </c>
      <c r="EM98" s="6" t="n">
        <f aca="false">EM97-EL83+EM83</f>
        <v>127</v>
      </c>
      <c r="EN98" s="6" t="n">
        <f aca="false">EN97-EM83+EN83</f>
        <v>66</v>
      </c>
      <c r="EO98" s="6" t="n">
        <f aca="false">EO97-EN83+EO83</f>
        <v>66</v>
      </c>
      <c r="EP98" s="6" t="n">
        <f aca="false">EP97-EO83+EP83</f>
        <v>74</v>
      </c>
      <c r="EQ98" s="6" t="n">
        <f aca="false">EQ97-EP83+EQ83</f>
        <v>68</v>
      </c>
      <c r="ER98" s="5" t="s">
        <v>23</v>
      </c>
      <c r="ES98" s="1"/>
      <c r="ET98" s="6" t="n">
        <f aca="false">ET97-ES83+ET83</f>
        <v>270</v>
      </c>
      <c r="EU98" s="6" t="n">
        <f aca="false">EU97-ET83+EU83</f>
        <v>366</v>
      </c>
      <c r="EV98" s="6" t="n">
        <f aca="false">EV97-EU83+EV83</f>
        <v>93</v>
      </c>
      <c r="EW98" s="6" t="n">
        <f aca="false">EW97-EV83+EW83</f>
        <v>31</v>
      </c>
      <c r="EX98" s="6" t="n">
        <f aca="false">EX97-EW83+EX83</f>
        <v>300</v>
      </c>
      <c r="EY98" s="6" t="n">
        <f aca="false">EY97-EX83+EY83</f>
        <v>477</v>
      </c>
      <c r="EZ98" s="6" t="n">
        <f aca="false">EZ97-EY83+EZ83</f>
        <v>345</v>
      </c>
      <c r="FA98" s="6" t="n">
        <f aca="false">FA97-EZ83+FA83</f>
        <v>1171</v>
      </c>
      <c r="FB98" s="6" t="n">
        <f aca="false">FB97-FA83+FB83</f>
        <v>843</v>
      </c>
      <c r="FC98" s="6" t="n">
        <f aca="false">FC97-FB83+FC83</f>
        <v>501</v>
      </c>
      <c r="FD98" s="6" t="n">
        <f aca="false">FD97-FC83+FD83</f>
        <v>1004</v>
      </c>
      <c r="FE98" s="6" t="n">
        <f aca="false">FE97-FD83+FE83</f>
        <v>3232</v>
      </c>
      <c r="FF98" s="6" t="n">
        <f aca="false">FF97-FE83+FF83</f>
        <v>1025</v>
      </c>
      <c r="FG98" s="6" t="n">
        <f aca="false">FG97-FF83+FG83</f>
        <v>1977</v>
      </c>
      <c r="FH98" s="6" t="n">
        <f aca="false">FH97-FG83+FH83</f>
        <v>2557</v>
      </c>
      <c r="FI98" s="6" t="n">
        <f aca="false">FI97-FH83+FI83</f>
        <v>2616</v>
      </c>
      <c r="FJ98" s="6" t="n">
        <f aca="false">FJ97-FI83+FJ83</f>
        <v>2907</v>
      </c>
      <c r="FK98" s="6" t="n">
        <f aca="false">FK97-FJ83+FK83</f>
        <v>4455</v>
      </c>
      <c r="FL98" s="6" t="n">
        <f aca="false">FL97-FK83+FL83</f>
        <v>6372</v>
      </c>
      <c r="FM98" s="6" t="n">
        <f aca="false">FM97-FL83+FM83</f>
        <v>4431</v>
      </c>
      <c r="FN98" s="6" t="n">
        <f aca="false">FN97-FM83+FN83</f>
        <v>2467</v>
      </c>
      <c r="FO98" s="6" t="n">
        <f aca="false">FO97-FN83+FO83</f>
        <v>1212</v>
      </c>
      <c r="FP98" s="6" t="n">
        <f aca="false">FP97-FO83+FP83</f>
        <v>1530</v>
      </c>
      <c r="FQ98" s="6" t="n">
        <f aca="false">FQ97-FP83+FQ83</f>
        <v>2611</v>
      </c>
      <c r="FR98" s="6" t="n">
        <f aca="false">FR97-FQ83+FR83</f>
        <v>1723</v>
      </c>
      <c r="FS98" s="6" t="n">
        <f aca="false">FS97-FR83+FS83</f>
        <v>2291</v>
      </c>
      <c r="FT98" s="6" t="n">
        <f aca="false">FT97-FS83+FT83</f>
        <v>4409</v>
      </c>
      <c r="FU98" s="6" t="n">
        <f aca="false">FU97-FT83+FU83</f>
        <v>6486</v>
      </c>
      <c r="FV98" s="6" t="n">
        <f aca="false">FV97-FU83+FV83</f>
        <v>4816</v>
      </c>
      <c r="FW98" s="5" t="s">
        <v>23</v>
      </c>
      <c r="FX98" s="1"/>
      <c r="FY98" s="6" t="n">
        <f aca="false">FY97-FX83+FY83</f>
        <v>10105</v>
      </c>
      <c r="FZ98" s="6" t="n">
        <f aca="false">FZ97-FY83+FZ83</f>
        <v>8800</v>
      </c>
      <c r="GA98" s="6" t="n">
        <f aca="false">GA97-FZ83+GA83</f>
        <v>6773</v>
      </c>
      <c r="GB98" s="6" t="n">
        <f aca="false">GB97-GA83+GB83</f>
        <v>4645</v>
      </c>
      <c r="GC98" s="6" t="n">
        <f aca="false">GC97-GB83+GC83</f>
        <v>6263</v>
      </c>
      <c r="GD98" s="6" t="n">
        <f aca="false">GD97-GC83+GD83</f>
        <v>7201</v>
      </c>
      <c r="GE98" s="6" t="n">
        <f aca="false">GE97-GD83+GE83</f>
        <v>8575</v>
      </c>
      <c r="GF98" s="6" t="n">
        <f aca="false">GF97-GE83+GF83</f>
        <v>8783</v>
      </c>
      <c r="GG98" s="6" t="n">
        <f aca="false">GG97-GF83+GG83</f>
        <v>8488</v>
      </c>
      <c r="GH98" s="6" t="n">
        <f aca="false">GH97-GG83+GH83</f>
        <v>7668</v>
      </c>
      <c r="GI98" s="6" t="n">
        <f aca="false">GI97-GH83+GI83</f>
        <v>8170</v>
      </c>
      <c r="GJ98" s="6" t="n">
        <f aca="false">GJ97-GI83+GJ83</f>
        <v>11841</v>
      </c>
      <c r="GK98" s="6" t="n">
        <f aca="false">GK97-GJ83+GK83</f>
        <v>9050</v>
      </c>
      <c r="GL98" s="6" t="n">
        <f aca="false">FG98+DL98+CT98+BZ98+AU98+P98</f>
        <v>9542</v>
      </c>
      <c r="GM98" s="6" t="n">
        <f aca="false">FH98+DM98+CU98+CA98+AV98+Q98+EC98</f>
        <v>10016</v>
      </c>
      <c r="GN98" s="6" t="n">
        <f aca="false">FI98+DN98+CV98+CB98+AW98+R98+ED98</f>
        <v>10962</v>
      </c>
      <c r="GO98" s="6" t="n">
        <f aca="false">FJ98+DO98+CW98+CC98+AX98+S98+EE98</f>
        <v>11429</v>
      </c>
      <c r="GP98" s="6" t="n">
        <f aca="false">FK98+DP98+CX98+CD98+AY98+T98+EF98</f>
        <v>12905</v>
      </c>
      <c r="GQ98" s="6" t="n">
        <f aca="false">FL98+DQ98+CY98+CE98+AZ98+U98+EG98</f>
        <v>13850</v>
      </c>
      <c r="GR98" s="10" t="n">
        <f aca="false">FM98+DR98+CZ98+CF98+BA98+V98+EH98</f>
        <v>10212</v>
      </c>
      <c r="GS98" s="10" t="n">
        <f aca="false">FN98+DS98+DA98+CG98+BB98+W98+EI98</f>
        <v>7109</v>
      </c>
      <c r="GT98" s="10" t="n">
        <f aca="false">FO98+DT98+DB98+CH98+BC98+X98+EJ98</f>
        <v>3727</v>
      </c>
      <c r="GU98" s="10" t="n">
        <f aca="false">FP98+DU98+DC98+CI98+BD98+Y98+EK98</f>
        <v>4854</v>
      </c>
      <c r="GV98" s="6" t="n">
        <f aca="false">Z98+BE98+CJ98+DD98+DV98+EL98+FQ98</f>
        <v>5194</v>
      </c>
      <c r="GW98" s="6" t="n">
        <f aca="false">AA98+BF98+CK98+DE98+DW98+EM98+FR98</f>
        <v>4313</v>
      </c>
      <c r="GX98" s="6" t="n">
        <f aca="false">AB98+BG98+CL98+DF98+DX98+EN98+FS98</f>
        <v>5431</v>
      </c>
      <c r="GY98" s="6" t="n">
        <f aca="false">AC98+BH98+CM98+DG98+DY98+EO98+FT98</f>
        <v>8368</v>
      </c>
      <c r="GZ98" s="6" t="n">
        <f aca="false">AD98+BI98+CN98+DH98+DZ98+EP98+FU98</f>
        <v>10852</v>
      </c>
      <c r="HA98" s="6" t="n">
        <f aca="false">AE98+BJ98+CO98+DI98+EA98+EQ98+FV98</f>
        <v>8151</v>
      </c>
      <c r="HB98" s="9" t="n">
        <f aca="false">(GZ98-GZ97)/(GZ97+0.01)*100</f>
        <v>5.89382719181578</v>
      </c>
      <c r="HC98" s="9" t="n">
        <f aca="false">(GZ98-GY98)/(GY98+0.01)*100</f>
        <v>29.6844769544969</v>
      </c>
      <c r="HD98" s="5" t="s">
        <v>23</v>
      </c>
      <c r="HE98" s="6" t="n">
        <f aca="false">HE97+HE83</f>
        <v>128</v>
      </c>
      <c r="HF98" s="6" t="n">
        <f aca="false">HF97-HE83+HF83</f>
        <v>608</v>
      </c>
      <c r="HG98" s="6" t="n">
        <f aca="false">HG97-HF83+HG83</f>
        <v>292</v>
      </c>
      <c r="HH98" s="6" t="n">
        <f aca="false">HH97-HG83+HH83</f>
        <v>246</v>
      </c>
      <c r="HI98" s="6" t="n">
        <f aca="false">HI97-HH83+HI83</f>
        <v>240</v>
      </c>
      <c r="HJ98" s="6" t="n">
        <f aca="false">HJ97-HI83+HJ83</f>
        <v>430</v>
      </c>
      <c r="HK98" s="6" t="n">
        <f aca="false">HK97-HJ83+HK83</f>
        <v>366</v>
      </c>
      <c r="HL98" s="6" t="n">
        <f aca="false">HL97-HK83+HL83</f>
        <v>302</v>
      </c>
      <c r="HM98" s="6" t="n">
        <f aca="false">HM97-HL83+HM83</f>
        <v>479</v>
      </c>
      <c r="HN98" s="6" t="n">
        <f aca="false">HN97-HM83+HN83</f>
        <v>504</v>
      </c>
      <c r="HO98" s="6" t="n">
        <f aca="false">HO97-HN83+HO83</f>
        <v>939</v>
      </c>
      <c r="HP98" s="6" t="n">
        <f aca="false">HP97-HO83+HP83</f>
        <v>938</v>
      </c>
      <c r="HQ98" s="6" t="n">
        <f aca="false">HQ97-HP83+HQ83</f>
        <v>708</v>
      </c>
      <c r="HR98" s="6" t="n">
        <f aca="false">HR97-HQ83+HR83</f>
        <v>555</v>
      </c>
      <c r="HS98" s="6" t="n">
        <f aca="false">HS97-HR83+HS83</f>
        <v>436</v>
      </c>
      <c r="HT98" s="6" t="n">
        <f aca="false">HT97-HS83+HT83</f>
        <v>169</v>
      </c>
      <c r="HU98" s="6" t="n">
        <f aca="false">HU97-HT83+HU83</f>
        <v>210</v>
      </c>
      <c r="HV98" s="6" t="n">
        <f aca="false">HV97-HU83+HV83</f>
        <v>268</v>
      </c>
      <c r="HW98" s="6" t="n">
        <f aca="false">HW97-HV83+HW83</f>
        <v>193</v>
      </c>
      <c r="HX98" s="6" t="n">
        <f aca="false">HX97-HW83+HX83</f>
        <v>591</v>
      </c>
      <c r="HY98" s="6" t="n">
        <f aca="false">HY97-HX83+HY83</f>
        <v>724</v>
      </c>
      <c r="HZ98" s="6" t="n">
        <f aca="false">HZ97-HY83+HZ83</f>
        <v>243</v>
      </c>
      <c r="IA98" s="6" t="n">
        <f aca="false">IA97-HZ83+IA83</f>
        <v>472</v>
      </c>
      <c r="IB98" s="5" t="s">
        <v>23</v>
      </c>
      <c r="IC98" s="3" t="s">
        <v>31</v>
      </c>
      <c r="ID98" s="6" t="n">
        <f aca="false">ID97-IC83+ID83</f>
        <v>903</v>
      </c>
      <c r="IE98" s="6" t="n">
        <f aca="false">IE97-ID83+IE83</f>
        <v>551</v>
      </c>
      <c r="IF98" s="6" t="n">
        <f aca="false">IF97-IE83+IF83</f>
        <v>255</v>
      </c>
      <c r="IG98" s="6" t="n">
        <f aca="false">IG97-IF83+IG83</f>
        <v>764</v>
      </c>
      <c r="IH98" s="6" t="n">
        <f aca="false">IH97-IG83+IH83</f>
        <v>2802</v>
      </c>
      <c r="II98" s="6" t="n">
        <f aca="false">II97-IH83+II83</f>
        <v>659</v>
      </c>
      <c r="IJ98" s="6" t="n">
        <f aca="false">IJ97-II83+IJ83</f>
        <v>1675</v>
      </c>
      <c r="IK98" s="6" t="n">
        <f aca="false">IK97-IJ83+IK83</f>
        <v>2078</v>
      </c>
      <c r="IL98" s="6" t="n">
        <f aca="false">IL97-IK83+IL83</f>
        <v>2112</v>
      </c>
      <c r="IM98" s="6" t="n">
        <f aca="false">IM97-IL83+IM83</f>
        <v>1993</v>
      </c>
      <c r="IN98" s="6" t="n">
        <f aca="false">IN97-IM83+IN83</f>
        <v>3617</v>
      </c>
      <c r="IO98" s="6" t="n">
        <f aca="false">IO97-IN83+IO83</f>
        <v>5664</v>
      </c>
      <c r="IP98" s="6" t="n">
        <f aca="false">IP97-IO83+IP83</f>
        <v>3876</v>
      </c>
      <c r="IQ98" s="6" t="n">
        <f aca="false">IQ97-IP83+IQ83</f>
        <v>2031</v>
      </c>
      <c r="IR98" s="6" t="n">
        <f aca="false">IR97-IQ83+IR83</f>
        <v>1043</v>
      </c>
      <c r="IS98" s="6" t="n">
        <f aca="false">IS97-IR83+IS83</f>
        <v>1320</v>
      </c>
      <c r="IT98" s="6" t="n">
        <f aca="false">IT97-IS83+IT83</f>
        <v>2343</v>
      </c>
      <c r="IU98" s="6" t="n">
        <f aca="false">IU97-IT83+IU83</f>
        <v>1530</v>
      </c>
      <c r="IV98" s="6" t="n">
        <f aca="false">IV97-IU83+IV83</f>
        <v>1700</v>
      </c>
      <c r="IW98" s="6" t="n">
        <f aca="false">IW97-IV83+IW83</f>
        <v>3685</v>
      </c>
      <c r="IX98" s="6" t="n">
        <f aca="false">IX97-IW83+IX83</f>
        <v>6243</v>
      </c>
      <c r="IY98" s="6" t="n">
        <f aca="false">IY97-IX83+IY83</f>
        <v>4344</v>
      </c>
      <c r="IZ98" s="5" t="s">
        <v>23</v>
      </c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</row>
    <row r="99" customFormat="false" ht="12.8" hidden="false" customHeight="false" outlineLevel="0" collapsed="false">
      <c r="A99" s="3" t="s">
        <v>24</v>
      </c>
      <c r="B99" s="1"/>
      <c r="C99" s="6" t="n">
        <f aca="false">C98-B84+C84</f>
        <v>6109</v>
      </c>
      <c r="D99" s="6" t="n">
        <f aca="false">D98-C84+D84</f>
        <v>4985</v>
      </c>
      <c r="E99" s="6" t="n">
        <f aca="false">E98-D84+E84</f>
        <v>3506</v>
      </c>
      <c r="F99" s="6" t="n">
        <f aca="false">F98-E84+F84</f>
        <v>2081</v>
      </c>
      <c r="G99" s="6" t="n">
        <f aca="false">G98-F84+G84</f>
        <v>2983</v>
      </c>
      <c r="H99" s="6" t="n">
        <f aca="false">H98-G84+H84</f>
        <v>3315</v>
      </c>
      <c r="I99" s="6" t="n">
        <f aca="false">I98-H84+I84</f>
        <v>3932</v>
      </c>
      <c r="J99" s="6" t="n">
        <f aca="false">J98-I84+J84</f>
        <v>2929</v>
      </c>
      <c r="K99" s="6" t="n">
        <f aca="false">K98-J84+K84</f>
        <v>2818</v>
      </c>
      <c r="L99" s="6" t="n">
        <f aca="false">L98-K84+L84</f>
        <v>2703</v>
      </c>
      <c r="M99" s="6" t="n">
        <f aca="false">M98-L84+M84</f>
        <v>2340</v>
      </c>
      <c r="N99" s="6" t="n">
        <f aca="false">N98-M84+N84</f>
        <v>2701</v>
      </c>
      <c r="O99" s="6" t="n">
        <f aca="false">O98-N84+O84</f>
        <v>2171</v>
      </c>
      <c r="P99" s="6" t="n">
        <f aca="false">P98-O84+P84</f>
        <v>2009</v>
      </c>
      <c r="Q99" s="6" t="n">
        <f aca="false">Q98-P84+Q84</f>
        <v>1667</v>
      </c>
      <c r="R99" s="6" t="n">
        <f aca="false">R98-Q84+R84</f>
        <v>1663</v>
      </c>
      <c r="S99" s="6" t="n">
        <f aca="false">S98-R84+S84</f>
        <v>1713</v>
      </c>
      <c r="T99" s="6" t="n">
        <f aca="false">T98-S84+T84</f>
        <v>2287</v>
      </c>
      <c r="U99" s="6" t="n">
        <f aca="false">U98-T84+U84</f>
        <v>1587</v>
      </c>
      <c r="V99" s="6" t="n">
        <f aca="false">V98-U84+V84</f>
        <v>1071</v>
      </c>
      <c r="W99" s="6" t="n">
        <f aca="false">W98-V84+W84</f>
        <v>682</v>
      </c>
      <c r="X99" s="6" t="n">
        <f aca="false">X98-W84+X84</f>
        <v>494</v>
      </c>
      <c r="Y99" s="6" t="n">
        <f aca="false">Y98-X84+Y84</f>
        <v>539</v>
      </c>
      <c r="Z99" s="6" t="n">
        <f aca="false">Z98-Y84+Z84</f>
        <v>483</v>
      </c>
      <c r="AA99" s="6" t="n">
        <f aca="false">AA98-Z84+AA84</f>
        <v>538</v>
      </c>
      <c r="AB99" s="6" t="n">
        <f aca="false">AB98-AA84+AB84</f>
        <v>674</v>
      </c>
      <c r="AC99" s="6" t="n">
        <f aca="false">AC98-AB84+AC84</f>
        <v>896</v>
      </c>
      <c r="AD99" s="6" t="n">
        <f aca="false">AD98-AC84+AD84</f>
        <v>918</v>
      </c>
      <c r="AE99" s="6" t="n">
        <f aca="false">AE98-AD84+AE84</f>
        <v>1209</v>
      </c>
      <c r="AF99" s="5" t="s">
        <v>24</v>
      </c>
      <c r="AG99" s="1"/>
      <c r="AH99" s="6" t="n">
        <f aca="false">AH98-AG84+AH84</f>
        <v>2524</v>
      </c>
      <c r="AI99" s="6" t="n">
        <f aca="false">AI98-AH84+AI84</f>
        <v>1891</v>
      </c>
      <c r="AJ99" s="6" t="n">
        <f aca="false">AJ98-AI84+AJ84</f>
        <v>1924</v>
      </c>
      <c r="AK99" s="6" t="n">
        <f aca="false">AK98-AJ84+AK84</f>
        <v>1740</v>
      </c>
      <c r="AL99" s="6" t="n">
        <f aca="false">AL98-AK84+AL84</f>
        <v>2217</v>
      </c>
      <c r="AM99" s="6" t="n">
        <f aca="false">AM98-AL84+AM84</f>
        <v>2467</v>
      </c>
      <c r="AN99" s="6" t="n">
        <f aca="false">AN98-AM84+AN84</f>
        <v>3291</v>
      </c>
      <c r="AO99" s="6" t="n">
        <f aca="false">AO98-AN84+AO84</f>
        <v>3322</v>
      </c>
      <c r="AP99" s="6" t="n">
        <f aca="false">AP98-AO84+AP84</f>
        <v>3413</v>
      </c>
      <c r="AQ99" s="6" t="n">
        <f aca="false">AQ98-AP84+AQ84</f>
        <v>3222</v>
      </c>
      <c r="AR99" s="6" t="n">
        <f aca="false">AR98-AQ84+AR84</f>
        <v>3356</v>
      </c>
      <c r="AS99" s="6" t="n">
        <f aca="false">AS98-AR84+AS84</f>
        <v>4543</v>
      </c>
      <c r="AT99" s="6" t="n">
        <f aca="false">AT98-AS84+AT84</f>
        <v>4428</v>
      </c>
      <c r="AU99" s="6" t="n">
        <f aca="false">AU98-AT84+AU84</f>
        <v>3994</v>
      </c>
      <c r="AV99" s="6" t="n">
        <f aca="false">AV98-AU84+AV84</f>
        <v>4158</v>
      </c>
      <c r="AW99" s="6" t="n">
        <f aca="false">AW98-AV84+AW84</f>
        <v>4571</v>
      </c>
      <c r="AX99" s="6" t="n">
        <f aca="false">AX98-AW84+AX84</f>
        <v>4295</v>
      </c>
      <c r="AY99" s="6" t="n">
        <f aca="false">AY98-AX84+AY84</f>
        <v>4083</v>
      </c>
      <c r="AZ99" s="6" t="n">
        <f aca="false">AZ98-AY84+AZ84</f>
        <v>3578</v>
      </c>
      <c r="BA99" s="6" t="n">
        <f aca="false">BA98-AZ84+BA84</f>
        <v>2955</v>
      </c>
      <c r="BB99" s="6" t="n">
        <f aca="false">BB98-BA84+BB84</f>
        <v>2194</v>
      </c>
      <c r="BC99" s="6" t="n">
        <f aca="false">BC98-BB84+BC84</f>
        <v>1156</v>
      </c>
      <c r="BD99" s="6" t="n">
        <f aca="false">BD98-BC84+BD84</f>
        <v>1713</v>
      </c>
      <c r="BE99" s="6" t="n">
        <f aca="false">BE98-BD84+BE84</f>
        <v>1246</v>
      </c>
      <c r="BF99" s="6" t="n">
        <f aca="false">BF98-BE84+BF84</f>
        <v>1248</v>
      </c>
      <c r="BG99" s="6" t="n">
        <f aca="false">BG98-BF84+BG84</f>
        <v>1748</v>
      </c>
      <c r="BH99" s="6" t="n">
        <f aca="false">BH98-BG84+BH84</f>
        <v>2383</v>
      </c>
      <c r="BI99" s="6" t="n">
        <f aca="false">BI98-BH84+BI84</f>
        <v>2303</v>
      </c>
      <c r="BJ99" s="6" t="n">
        <f aca="false">BJ98-BI84+BJ84</f>
        <v>1198</v>
      </c>
      <c r="BK99" s="5" t="s">
        <v>24</v>
      </c>
      <c r="BL99" s="1"/>
      <c r="BM99" s="6" t="n">
        <f aca="false">BM98-BL84+BM84</f>
        <v>1239</v>
      </c>
      <c r="BN99" s="6" t="n">
        <f aca="false">BN98-BM84+BN84</f>
        <v>1338</v>
      </c>
      <c r="BO99" s="6" t="n">
        <f aca="false">BO98-BN84+BO84</f>
        <v>1033</v>
      </c>
      <c r="BP99" s="6" t="n">
        <f aca="false">BP98-BO84+BP84</f>
        <v>780</v>
      </c>
      <c r="BQ99" s="6" t="n">
        <f aca="false">BQ98-BP84+BQ84</f>
        <v>940</v>
      </c>
      <c r="BR99" s="6" t="n">
        <f aca="false">BR98-BQ84+BR84</f>
        <v>984</v>
      </c>
      <c r="BS99" s="6" t="n">
        <f aca="false">BS98-BR84+BS84</f>
        <v>1248</v>
      </c>
      <c r="BT99" s="6" t="n">
        <f aca="false">BT98-BS84+BT84</f>
        <v>1129</v>
      </c>
      <c r="BU99" s="6" t="n">
        <f aca="false">BU98-BT84+BU84</f>
        <v>1343</v>
      </c>
      <c r="BV99" s="6" t="n">
        <f aca="false">BV98-BU84+BV84</f>
        <v>1374</v>
      </c>
      <c r="BW99" s="6" t="n">
        <f aca="false">BW98-BV84+BW84</f>
        <v>1506</v>
      </c>
      <c r="BX99" s="6" t="n">
        <f aca="false">BX98-BW84+BX84</f>
        <v>1341</v>
      </c>
      <c r="BY99" s="6" t="n">
        <f aca="false">BY98-BX84+BY84</f>
        <v>1193</v>
      </c>
      <c r="BZ99" s="6" t="n">
        <f aca="false">BZ98-BY84+BZ84</f>
        <v>1404</v>
      </c>
      <c r="CA99" s="6" t="n">
        <f aca="false">CA98-BZ84+CA84</f>
        <v>1376</v>
      </c>
      <c r="CB99" s="6" t="n">
        <f aca="false">CB98-CA84+CB84</f>
        <v>1392</v>
      </c>
      <c r="CC99" s="6" t="n">
        <f aca="false">CC98-CB84+CC84</f>
        <v>1641</v>
      </c>
      <c r="CD99" s="6" t="n">
        <f aca="false">CD98-CC84+CD84</f>
        <v>1391</v>
      </c>
      <c r="CE99" s="6" t="n">
        <f aca="false">CE98-CD84+CE84</f>
        <v>1359</v>
      </c>
      <c r="CF99" s="6" t="n">
        <f aca="false">CF98-CE84+CF84</f>
        <v>1035</v>
      </c>
      <c r="CG99" s="6" t="n">
        <f aca="false">CG98-CF84+CG84</f>
        <v>953</v>
      </c>
      <c r="CH99" s="6" t="n">
        <f aca="false">CH98-CG84+CH84</f>
        <v>510</v>
      </c>
      <c r="CI99" s="6" t="n">
        <f aca="false">CI98-CH84+CI84</f>
        <v>640</v>
      </c>
      <c r="CJ99" s="6" t="n">
        <f aca="false">CJ98-CI84+CJ84</f>
        <v>430</v>
      </c>
      <c r="CK99" s="6" t="n">
        <f aca="false">CK98-CJ84+CK84</f>
        <v>464</v>
      </c>
      <c r="CL99" s="6" t="n">
        <f aca="false">CL98-CK84+CL84</f>
        <v>509</v>
      </c>
      <c r="CM99" s="6" t="n">
        <f aca="false">CM98-CL84+CM84</f>
        <v>502</v>
      </c>
      <c r="CN99" s="6" t="n">
        <f aca="false">CN98-CM84+CN84</f>
        <v>461</v>
      </c>
      <c r="CO99" s="6" t="n">
        <f aca="false">CO98-CN84+CO84</f>
        <v>257</v>
      </c>
      <c r="CP99" s="5" t="s">
        <v>24</v>
      </c>
      <c r="CQ99" s="1"/>
      <c r="CR99" s="6" t="n">
        <f aca="false">CR98+CR84</f>
        <v>0</v>
      </c>
      <c r="CS99" s="6" t="n">
        <f aca="false">CS98-CR84+CS84</f>
        <v>105</v>
      </c>
      <c r="CT99" s="6" t="n">
        <f aca="false">CT98-CS84+CT84</f>
        <v>112</v>
      </c>
      <c r="CU99" s="6" t="n">
        <f aca="false">CU98-CT84+CU84</f>
        <v>184</v>
      </c>
      <c r="CV99" s="6" t="n">
        <f aca="false">CV98-CU84+CV84</f>
        <v>192</v>
      </c>
      <c r="CW99" s="6" t="n">
        <f aca="false">CW98-CV84+CW84</f>
        <v>275</v>
      </c>
      <c r="CX99" s="6" t="n">
        <f aca="false">CX98-CW84+CX84</f>
        <v>175</v>
      </c>
      <c r="CY99" s="6" t="n">
        <f aca="false">CY98-CX84+CY84</f>
        <v>210</v>
      </c>
      <c r="CZ99" s="6" t="n">
        <f aca="false">CZ98-CY84+CZ84</f>
        <v>136</v>
      </c>
      <c r="DA99" s="6" t="n">
        <f aca="false">DA98-CZ84+DA84</f>
        <v>160</v>
      </c>
      <c r="DB99" s="6" t="n">
        <f aca="false">DB98-DA84+DB84</f>
        <v>160</v>
      </c>
      <c r="DC99" s="6" t="n">
        <f aca="false">DC98-DB84+DC84</f>
        <v>156</v>
      </c>
      <c r="DD99" s="6" t="n">
        <f aca="false">DD98-DC84+DD84</f>
        <v>186</v>
      </c>
      <c r="DE99" s="6" t="n">
        <f aca="false">DE98-DD84+DE84</f>
        <v>221</v>
      </c>
      <c r="DF99" s="6" t="n">
        <f aca="false">DF98-DE84+DF84</f>
        <v>250</v>
      </c>
      <c r="DG99" s="6" t="n">
        <f aca="false">DG98-DF84+DG84</f>
        <v>209</v>
      </c>
      <c r="DH99" s="6" t="n">
        <f aca="false">DH98-DG84+DH84</f>
        <v>298</v>
      </c>
      <c r="DI99" s="6" t="n">
        <f aca="false">DI98-DH84+DI84</f>
        <v>177</v>
      </c>
      <c r="DJ99" s="5" t="s">
        <v>24</v>
      </c>
      <c r="DK99" s="1"/>
      <c r="DL99" s="6" t="n">
        <f aca="false">DL98-DK84+DL84</f>
        <v>87</v>
      </c>
      <c r="DM99" s="6" t="n">
        <f aca="false">DM98-DL84+DM84</f>
        <v>122</v>
      </c>
      <c r="DN99" s="6" t="n">
        <f aca="false">DN98-DM84+DN84</f>
        <v>187</v>
      </c>
      <c r="DO99" s="6" t="n">
        <f aca="false">DO98-DN84+DO84</f>
        <v>208</v>
      </c>
      <c r="DP99" s="6" t="n">
        <f aca="false">DP98-DO84+DP84</f>
        <v>190</v>
      </c>
      <c r="DQ99" s="6" t="n">
        <f aca="false">DQ98-DP84+DQ84</f>
        <v>272</v>
      </c>
      <c r="DR99" s="6" t="n">
        <f aca="false">DR98-DQ84+DR84</f>
        <v>227</v>
      </c>
      <c r="DS99" s="6" t="n">
        <f aca="false">DS98-DR84+DS84</f>
        <v>156</v>
      </c>
      <c r="DT99" s="6" t="n">
        <f aca="false">DT98-DS84+DT84</f>
        <v>92</v>
      </c>
      <c r="DU99" s="6" t="n">
        <f aca="false">DU98-DT84+DU84</f>
        <v>131</v>
      </c>
      <c r="DV99" s="6" t="n">
        <f aca="false">DV98-DU84+DV84</f>
        <v>79</v>
      </c>
      <c r="DW99" s="6" t="n">
        <f aca="false">DW98-DV84+DW84</f>
        <v>43</v>
      </c>
      <c r="DX99" s="6" t="n">
        <f aca="false">DX98-DW84+DX84</f>
        <v>55</v>
      </c>
      <c r="DY99" s="6" t="n">
        <f aca="false">DY98-DX84+DY84</f>
        <v>56</v>
      </c>
      <c r="DZ99" s="6" t="n">
        <f aca="false">DZ98-DY84+DZ84</f>
        <v>120</v>
      </c>
      <c r="EA99" s="6" t="n">
        <f aca="false">EA98-DZ84+EA84</f>
        <v>52</v>
      </c>
      <c r="EB99" s="5" t="s">
        <v>24</v>
      </c>
      <c r="EC99" s="1"/>
      <c r="ED99" s="6" t="n">
        <f aca="false">ED98-EC84+ED84</f>
        <v>335</v>
      </c>
      <c r="EE99" s="6" t="n">
        <f aca="false">EE98-ED84+EE84</f>
        <v>422</v>
      </c>
      <c r="EF99" s="6" t="n">
        <f aca="false">EF98-EE84+EF84</f>
        <v>395</v>
      </c>
      <c r="EG99" s="6" t="n">
        <f aca="false">EG98-EF84+EG84</f>
        <v>373</v>
      </c>
      <c r="EH99" s="6" t="n">
        <f aca="false">EH98-EG84+EH84</f>
        <v>293</v>
      </c>
      <c r="EI99" s="6" t="n">
        <f aca="false">EI98-EH84+EI84</f>
        <v>207</v>
      </c>
      <c r="EJ99" s="6" t="n">
        <f aca="false">EJ98-EI84+EJ84</f>
        <v>84</v>
      </c>
      <c r="EK99" s="6" t="n">
        <f aca="false">EK98-EJ84+EK84</f>
        <v>155</v>
      </c>
      <c r="EL99" s="6" t="n">
        <f aca="false">EL98-EK84+EL84</f>
        <v>69</v>
      </c>
      <c r="EM99" s="6" t="n">
        <f aca="false">EM98-EL84+EM84</f>
        <v>121</v>
      </c>
      <c r="EN99" s="6" t="n">
        <f aca="false">EN98-EM84+EN84</f>
        <v>66</v>
      </c>
      <c r="EO99" s="6" t="n">
        <f aca="false">EO98-EN84+EO84</f>
        <v>62</v>
      </c>
      <c r="EP99" s="6" t="n">
        <f aca="false">EP98-EO84+EP84</f>
        <v>81</v>
      </c>
      <c r="EQ99" s="6" t="n">
        <f aca="false">EQ98-EP84+EQ84</f>
        <v>58</v>
      </c>
      <c r="ER99" s="5" t="s">
        <v>24</v>
      </c>
      <c r="ES99" s="1"/>
      <c r="ET99" s="6" t="n">
        <f aca="false">ET98-ES84+ET84</f>
        <v>285</v>
      </c>
      <c r="EU99" s="6" t="n">
        <f aca="false">EU98-ET84+EU84</f>
        <v>360</v>
      </c>
      <c r="EV99" s="6" t="n">
        <f aca="false">EV98-EU84+EV84</f>
        <v>77</v>
      </c>
      <c r="EW99" s="6" t="n">
        <f aca="false">EW98-EV84+EW84</f>
        <v>32</v>
      </c>
      <c r="EX99" s="6" t="n">
        <f aca="false">EX98-EW84+EX84</f>
        <v>331</v>
      </c>
      <c r="EY99" s="6" t="n">
        <f aca="false">EY98-EX84+EY84</f>
        <v>531</v>
      </c>
      <c r="EZ99" s="6" t="n">
        <f aca="false">EZ98-EY84+EZ84</f>
        <v>280</v>
      </c>
      <c r="FA99" s="6" t="n">
        <f aca="false">FA98-EZ84+FA84</f>
        <v>1189</v>
      </c>
      <c r="FB99" s="6" t="n">
        <f aca="false">FB98-FA84+FB84</f>
        <v>826</v>
      </c>
      <c r="FC99" s="6" t="n">
        <f aca="false">FC98-FB84+FC84</f>
        <v>598</v>
      </c>
      <c r="FD99" s="6" t="n">
        <f aca="false">FD98-FC84+FD84</f>
        <v>1048</v>
      </c>
      <c r="FE99" s="6" t="n">
        <f aca="false">FE98-FD84+FE84</f>
        <v>3114</v>
      </c>
      <c r="FF99" s="6" t="n">
        <f aca="false">FF98-FE84+FF84</f>
        <v>1103</v>
      </c>
      <c r="FG99" s="6" t="n">
        <f aca="false">FG98-FF84+FG84</f>
        <v>1989</v>
      </c>
      <c r="FH99" s="6" t="n">
        <f aca="false">FH98-FG84+FH84</f>
        <v>2862</v>
      </c>
      <c r="FI99" s="6" t="n">
        <f aca="false">FI98-FH84+FI84</f>
        <v>2633</v>
      </c>
      <c r="FJ99" s="6" t="n">
        <f aca="false">FJ98-FI84+FJ84</f>
        <v>2592</v>
      </c>
      <c r="FK99" s="6" t="n">
        <f aca="false">FK98-FJ84+FK84</f>
        <v>4859</v>
      </c>
      <c r="FL99" s="6" t="n">
        <f aca="false">FL98-FK84+FL84</f>
        <v>6074</v>
      </c>
      <c r="FM99" s="6" t="n">
        <f aca="false">FM98-FL84+FM84</f>
        <v>4384</v>
      </c>
      <c r="FN99" s="6" t="n">
        <f aca="false">FN98-FM84+FN84</f>
        <v>2319</v>
      </c>
      <c r="FO99" s="6" t="n">
        <f aca="false">FO98-FN84+FO84</f>
        <v>1342</v>
      </c>
      <c r="FP99" s="6" t="n">
        <f aca="false">FP98-FO84+FP84</f>
        <v>1652</v>
      </c>
      <c r="FQ99" s="6" t="n">
        <f aca="false">FQ98-FP84+FQ84</f>
        <v>2382</v>
      </c>
      <c r="FR99" s="6" t="n">
        <f aca="false">FR98-FQ84+FR84</f>
        <v>1995</v>
      </c>
      <c r="FS99" s="6" t="n">
        <f aca="false">FS98-FR84+FS84</f>
        <v>2521</v>
      </c>
      <c r="FT99" s="6" t="n">
        <f aca="false">FT98-FS84+FT84</f>
        <v>4678</v>
      </c>
      <c r="FU99" s="6" t="n">
        <f aca="false">FU98-FT84+FU84</f>
        <v>6446</v>
      </c>
      <c r="FV99" s="6" t="n">
        <f aca="false">FV98-FU84+FV84</f>
        <v>4009</v>
      </c>
      <c r="FW99" s="5" t="s">
        <v>24</v>
      </c>
      <c r="FX99" s="1"/>
      <c r="FY99" s="6" t="n">
        <f aca="false">FY98-FX84+FY84</f>
        <v>10157</v>
      </c>
      <c r="FZ99" s="6" t="n">
        <f aca="false">FZ98-FY84+FZ84</f>
        <v>8574</v>
      </c>
      <c r="GA99" s="6" t="n">
        <f aca="false">GA98-FZ84+GA84</f>
        <v>6540</v>
      </c>
      <c r="GB99" s="6" t="n">
        <f aca="false">GB98-GA84+GB84</f>
        <v>4633</v>
      </c>
      <c r="GC99" s="6" t="n">
        <f aca="false">GC98-GB84+GC84</f>
        <v>6471</v>
      </c>
      <c r="GD99" s="6" t="n">
        <f aca="false">GD98-GC84+GD84</f>
        <v>7297</v>
      </c>
      <c r="GE99" s="6" t="n">
        <f aca="false">GE98-GD84+GE84</f>
        <v>8751</v>
      </c>
      <c r="GF99" s="6" t="n">
        <f aca="false">GF98-GE84+GF84</f>
        <v>8569</v>
      </c>
      <c r="GG99" s="6" t="n">
        <f aca="false">GG98-GF84+GG84</f>
        <v>8400</v>
      </c>
      <c r="GH99" s="6" t="n">
        <f aca="false">GH98-GG84+GH84</f>
        <v>7897</v>
      </c>
      <c r="GI99" s="6" t="n">
        <f aca="false">GI98-GH84+GI84</f>
        <v>8250</v>
      </c>
      <c r="GJ99" s="6" t="n">
        <f aca="false">GJ98-GI84+GJ84</f>
        <v>11699</v>
      </c>
      <c r="GK99" s="6" t="n">
        <f aca="false">GK98-GJ84+GK84</f>
        <v>8895</v>
      </c>
      <c r="GL99" s="6" t="n">
        <f aca="false">FG99+DL99+CT99+BZ99+AU99+P99</f>
        <v>9595</v>
      </c>
      <c r="GM99" s="6" t="n">
        <f aca="false">FH99+DM99+CU99+CA99+AV99+Q99+EC99</f>
        <v>10369</v>
      </c>
      <c r="GN99" s="6" t="n">
        <f aca="false">FI99+DN99+CV99+CB99+AW99+R99+ED99</f>
        <v>10973</v>
      </c>
      <c r="GO99" s="6" t="n">
        <f aca="false">FJ99+DO99+CW99+CC99+AX99+S99+EE99</f>
        <v>11146</v>
      </c>
      <c r="GP99" s="6" t="n">
        <f aca="false">FK99+DP99+CX99+CD99+AY99+T99+EF99</f>
        <v>13380</v>
      </c>
      <c r="GQ99" s="6" t="n">
        <f aca="false">FL99+DQ99+CY99+CE99+AZ99+U99+EG99</f>
        <v>13453</v>
      </c>
      <c r="GR99" s="10" t="n">
        <f aca="false">FM99+DR99+CZ99+CF99+BA99+V99+EH99</f>
        <v>10101</v>
      </c>
      <c r="GS99" s="10" t="n">
        <f aca="false">FN99+DS99+DA99+CG99+BB99+W99+EI99</f>
        <v>6671</v>
      </c>
      <c r="GT99" s="10" t="n">
        <f aca="false">FO99+DT99+DB99+CH99+BC99+X99+EJ99</f>
        <v>3838</v>
      </c>
      <c r="GU99" s="10" t="n">
        <f aca="false">FP99+DU99+DC99+CI99+BD99+Y99+EK99</f>
        <v>4986</v>
      </c>
      <c r="GV99" s="6" t="n">
        <f aca="false">Z99+BE99+CJ99+DD99+DV99+EL99+FQ99</f>
        <v>4875</v>
      </c>
      <c r="GW99" s="6" t="n">
        <f aca="false">AA99+BF99+CK99+DE99+DW99+EM99+FR99</f>
        <v>4630</v>
      </c>
      <c r="GX99" s="6" t="n">
        <f aca="false">AB99+BG99+CL99+DF99+DX99+EN99+FS99</f>
        <v>5823</v>
      </c>
      <c r="GY99" s="6" t="n">
        <f aca="false">AC99+BH99+CM99+DG99+DY99+EO99+FT99</f>
        <v>8786</v>
      </c>
      <c r="GZ99" s="6" t="n">
        <f aca="false">AD99+BI99+CN99+DH99+DZ99+EP99+FU99</f>
        <v>10627</v>
      </c>
      <c r="HA99" s="6" t="n">
        <f aca="false">AE99+BJ99+CO99+DI99+EA99+EQ99+FV99</f>
        <v>6960</v>
      </c>
      <c r="HB99" s="9" t="n">
        <f aca="false">(GZ99-GZ98)/(GZ98+0.01)*100</f>
        <v>-2.07334862389548</v>
      </c>
      <c r="HC99" s="9" t="n">
        <f aca="false">(GZ99-GY99)/(GY99+0.01)*100</f>
        <v>20.9537662716068</v>
      </c>
      <c r="HD99" s="5" t="s">
        <v>24</v>
      </c>
      <c r="HE99" s="6" t="n">
        <f aca="false">HE98+HE84</f>
        <v>149</v>
      </c>
      <c r="HF99" s="6" t="n">
        <f aca="false">HF98-HE84+HF84</f>
        <v>590</v>
      </c>
      <c r="HG99" s="6" t="n">
        <f aca="false">HG98-HF84+HG84</f>
        <v>298</v>
      </c>
      <c r="HH99" s="6" t="n">
        <f aca="false">HH98-HG84+HH84</f>
        <v>241</v>
      </c>
      <c r="HI99" s="6" t="n">
        <f aca="false">HI98-HH84+HI84</f>
        <v>246</v>
      </c>
      <c r="HJ99" s="6" t="n">
        <f aca="false">HJ98-HI84+HJ84</f>
        <v>428</v>
      </c>
      <c r="HK99" s="6" t="n">
        <f aca="false">HK98-HJ84+HK84</f>
        <v>455</v>
      </c>
      <c r="HL99" s="6" t="n">
        <f aca="false">HL98-HK84+HL84</f>
        <v>213</v>
      </c>
      <c r="HM99" s="6" t="n">
        <f aca="false">HM98-HL84+HM84</f>
        <v>488</v>
      </c>
      <c r="HN99" s="6" t="n">
        <f aca="false">HN98-HM84+HN84</f>
        <v>504</v>
      </c>
      <c r="HO99" s="6" t="n">
        <f aca="false">HO98-HN84+HO84</f>
        <v>934</v>
      </c>
      <c r="HP99" s="6" t="n">
        <f aca="false">HP98-HO84+HP84</f>
        <v>1022</v>
      </c>
      <c r="HQ99" s="6" t="n">
        <f aca="false">HQ98-HP84+HQ84</f>
        <v>669</v>
      </c>
      <c r="HR99" s="6" t="n">
        <f aca="false">HR98-HQ84+HR84</f>
        <v>567</v>
      </c>
      <c r="HS99" s="6" t="n">
        <f aca="false">HS98-HR84+HS84</f>
        <v>370</v>
      </c>
      <c r="HT99" s="6" t="n">
        <f aca="false">HT98-HS84+HT84</f>
        <v>178</v>
      </c>
      <c r="HU99" s="6" t="n">
        <f aca="false">HU98-HT84+HU84</f>
        <v>199</v>
      </c>
      <c r="HV99" s="6" t="n">
        <f aca="false">HV98-HU84+HV84</f>
        <v>268</v>
      </c>
      <c r="HW99" s="6" t="n">
        <f aca="false">HW98-HV84+HW84</f>
        <v>193</v>
      </c>
      <c r="HX99" s="6" t="n">
        <f aca="false">HX98-HW84+HX84</f>
        <v>594</v>
      </c>
      <c r="HY99" s="6" t="n">
        <f aca="false">HY98-HX84+HY84</f>
        <v>734</v>
      </c>
      <c r="HZ99" s="6" t="n">
        <f aca="false">HZ98-HY84+HZ84</f>
        <v>236</v>
      </c>
      <c r="IA99" s="6" t="n">
        <f aca="false">IA98-HZ84+IA84</f>
        <v>465</v>
      </c>
      <c r="IB99" s="5" t="s">
        <v>24</v>
      </c>
      <c r="IC99" s="3" t="s">
        <v>31</v>
      </c>
      <c r="ID99" s="6" t="n">
        <f aca="false">ID98-IC84+ID84</f>
        <v>918</v>
      </c>
      <c r="IE99" s="6" t="n">
        <f aca="false">IE98-ID84+IE84</f>
        <v>528</v>
      </c>
      <c r="IF99" s="6" t="n">
        <f aca="false">IF98-IE84+IF84</f>
        <v>357</v>
      </c>
      <c r="IG99" s="6" t="n">
        <f aca="false">IG98-IF84+IG84</f>
        <v>802</v>
      </c>
      <c r="IH99" s="6" t="n">
        <f aca="false">IH98-IG84+IH84</f>
        <v>2686</v>
      </c>
      <c r="II99" s="6" t="n">
        <f aca="false">II98-IH84+II84</f>
        <v>648</v>
      </c>
      <c r="IJ99" s="6" t="n">
        <f aca="false">IJ98-II84+IJ84</f>
        <v>1776</v>
      </c>
      <c r="IK99" s="6" t="n">
        <f aca="false">IK98-IJ84+IK84</f>
        <v>2374</v>
      </c>
      <c r="IL99" s="6" t="n">
        <f aca="false">IL98-IK84+IL84</f>
        <v>2129</v>
      </c>
      <c r="IM99" s="6" t="n">
        <f aca="false">IM98-IL84+IM84</f>
        <v>1683</v>
      </c>
      <c r="IN99" s="6" t="n">
        <f aca="false">IN98-IM84+IN84</f>
        <v>3937</v>
      </c>
      <c r="IO99" s="6" t="n">
        <f aca="false">IO98-IN84+IO84</f>
        <v>5405</v>
      </c>
      <c r="IP99" s="6" t="n">
        <f aca="false">IP98-IO84+IP84</f>
        <v>3817</v>
      </c>
      <c r="IQ99" s="6" t="n">
        <f aca="false">IQ98-IP84+IQ84</f>
        <v>1949</v>
      </c>
      <c r="IR99" s="6" t="n">
        <f aca="false">IR98-IQ84+IR84</f>
        <v>1164</v>
      </c>
      <c r="IS99" s="6" t="n">
        <f aca="false">IS98-IR84+IS84</f>
        <v>1453</v>
      </c>
      <c r="IT99" s="6" t="n">
        <f aca="false">IT98-IS84+IT84</f>
        <v>2114</v>
      </c>
      <c r="IU99" s="6" t="n">
        <f aca="false">IU98-IT84+IU84</f>
        <v>1802</v>
      </c>
      <c r="IV99" s="6" t="n">
        <f aca="false">IV98-IU84+IV84</f>
        <v>1927</v>
      </c>
      <c r="IW99" s="6" t="n">
        <f aca="false">IW98-IV84+IW84</f>
        <v>3944</v>
      </c>
      <c r="IX99" s="6" t="n">
        <f aca="false">IX98-IW84+IX84</f>
        <v>6210</v>
      </c>
      <c r="IY99" s="6" t="n">
        <f aca="false">IY98-IX84+IY84</f>
        <v>3544</v>
      </c>
      <c r="IZ99" s="5" t="s">
        <v>24</v>
      </c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</row>
    <row r="100" customFormat="false" ht="12.8" hidden="false" customHeight="false" outlineLevel="0" collapsed="false">
      <c r="A100" s="3" t="s">
        <v>25</v>
      </c>
      <c r="B100" s="1"/>
      <c r="C100" s="6" t="n">
        <f aca="false">C99-B85+C85</f>
        <v>6003</v>
      </c>
      <c r="D100" s="6" t="n">
        <f aca="false">D99-C85+D85</f>
        <v>4872</v>
      </c>
      <c r="E100" s="6" t="n">
        <f aca="false">E99-D85+E85</f>
        <v>3473</v>
      </c>
      <c r="F100" s="6" t="n">
        <f aca="false">F99-E85+F85</f>
        <v>2084</v>
      </c>
      <c r="G100" s="6" t="n">
        <f aca="false">G99-F85+G85</f>
        <v>3078</v>
      </c>
      <c r="H100" s="6" t="n">
        <f aca="false">H99-G85+H85</f>
        <v>3350</v>
      </c>
      <c r="I100" s="6" t="n">
        <f aca="false">I99-H85+I85</f>
        <v>3937</v>
      </c>
      <c r="J100" s="6" t="n">
        <f aca="false">J99-I85+J85</f>
        <v>2760</v>
      </c>
      <c r="K100" s="6" t="n">
        <f aca="false">K99-J85+K85</f>
        <v>2879</v>
      </c>
      <c r="L100" s="6" t="n">
        <f aca="false">L99-K85+L85</f>
        <v>2667</v>
      </c>
      <c r="M100" s="6" t="n">
        <f aca="false">M99-L85+M85</f>
        <v>2465</v>
      </c>
      <c r="N100" s="6" t="n">
        <f aca="false">N99-M85+N85</f>
        <v>2575</v>
      </c>
      <c r="O100" s="6" t="n">
        <f aca="false">O99-N85+O85</f>
        <v>2164</v>
      </c>
      <c r="P100" s="6" t="n">
        <f aca="false">P99-O85+P85</f>
        <v>1983</v>
      </c>
      <c r="Q100" s="6" t="n">
        <f aca="false">Q99-P85+Q85</f>
        <v>1649</v>
      </c>
      <c r="R100" s="6" t="n">
        <f aca="false">R99-Q85+R85</f>
        <v>1628</v>
      </c>
      <c r="S100" s="6" t="n">
        <f aca="false">S99-R85+S85</f>
        <v>1776</v>
      </c>
      <c r="T100" s="6" t="n">
        <f aca="false">T99-S85+T85</f>
        <v>2223</v>
      </c>
      <c r="U100" s="6" t="n">
        <f aca="false">U99-T85+U85</f>
        <v>1521</v>
      </c>
      <c r="V100" s="6" t="n">
        <f aca="false">V99-U85+V85</f>
        <v>1094</v>
      </c>
      <c r="W100" s="6" t="n">
        <f aca="false">W99-V85+W85</f>
        <v>658</v>
      </c>
      <c r="X100" s="6" t="n">
        <f aca="false">X99-W85+X85</f>
        <v>476</v>
      </c>
      <c r="Y100" s="6" t="n">
        <f aca="false">Y99-X85+Y85</f>
        <v>555</v>
      </c>
      <c r="Z100" s="6" t="n">
        <f aca="false">Z99-Y85+Z85</f>
        <v>507</v>
      </c>
      <c r="AA100" s="6" t="n">
        <f aca="false">AA99-Z85+AA85</f>
        <v>527</v>
      </c>
      <c r="AB100" s="6" t="n">
        <f aca="false">AB99-AA85+AB85</f>
        <v>676</v>
      </c>
      <c r="AC100" s="6" t="n">
        <f aca="false">AC99-AB85+AC85</f>
        <v>901</v>
      </c>
      <c r="AD100" s="6" t="n">
        <f aca="false">AD99-AC85+AD85</f>
        <v>908</v>
      </c>
      <c r="AE100" s="6" t="n">
        <f aca="false">AE99-AD85+AE85</f>
        <v>1141</v>
      </c>
      <c r="AF100" s="5" t="s">
        <v>25</v>
      </c>
      <c r="AG100" s="1"/>
      <c r="AH100" s="6" t="n">
        <f aca="false">AH99-AG85+AH85</f>
        <v>2406</v>
      </c>
      <c r="AI100" s="6" t="n">
        <f aca="false">AI99-AH85+AI85</f>
        <v>1871</v>
      </c>
      <c r="AJ100" s="6" t="n">
        <f aca="false">AJ99-AI85+AJ85</f>
        <v>1972</v>
      </c>
      <c r="AK100" s="6" t="n">
        <f aca="false">AK99-AJ85+AK85</f>
        <v>1749</v>
      </c>
      <c r="AL100" s="6" t="n">
        <f aca="false">AL99-AK85+AL85</f>
        <v>2237</v>
      </c>
      <c r="AM100" s="6" t="n">
        <f aca="false">AM99-AL85+AM85</f>
        <v>2524</v>
      </c>
      <c r="AN100" s="6" t="n">
        <f aca="false">AN99-AM85+AN85</f>
        <v>3351</v>
      </c>
      <c r="AO100" s="6" t="n">
        <f aca="false">AO99-AN85+AO85</f>
        <v>3245</v>
      </c>
      <c r="AP100" s="6" t="n">
        <f aca="false">AP99-AO85+AP85</f>
        <v>3471</v>
      </c>
      <c r="AQ100" s="6" t="n">
        <f aca="false">AQ99-AP85+AQ85</f>
        <v>3184</v>
      </c>
      <c r="AR100" s="6" t="n">
        <f aca="false">AR99-AQ85+AR85</f>
        <v>3424</v>
      </c>
      <c r="AS100" s="6" t="n">
        <f aca="false">AS99-AR85+AS85</f>
        <v>4544</v>
      </c>
      <c r="AT100" s="6" t="n">
        <f aca="false">AT99-AS85+AT85</f>
        <v>4314</v>
      </c>
      <c r="AU100" s="6" t="n">
        <f aca="false">AU99-AT85+AU85</f>
        <v>4101</v>
      </c>
      <c r="AV100" s="6" t="n">
        <f aca="false">AV99-AU85+AV85</f>
        <v>4296</v>
      </c>
      <c r="AW100" s="6" t="n">
        <f aca="false">AW99-AV85+AW85</f>
        <v>4472</v>
      </c>
      <c r="AX100" s="6" t="n">
        <f aca="false">AX99-AW85+AX85</f>
        <v>4304</v>
      </c>
      <c r="AY100" s="6" t="n">
        <f aca="false">AY99-AX85+AY85</f>
        <v>3981</v>
      </c>
      <c r="AZ100" s="6" t="n">
        <f aca="false">AZ99-AY85+AZ85</f>
        <v>3581</v>
      </c>
      <c r="BA100" s="6" t="n">
        <f aca="false">BA99-AZ85+BA85</f>
        <v>2961</v>
      </c>
      <c r="BB100" s="6" t="n">
        <f aca="false">BB99-BA85+BB85</f>
        <v>2018</v>
      </c>
      <c r="BC100" s="6" t="n">
        <f aca="false">BC99-BB85+BC85</f>
        <v>1194</v>
      </c>
      <c r="BD100" s="6" t="n">
        <f aca="false">BD99-BC85+BD85</f>
        <v>1678</v>
      </c>
      <c r="BE100" s="6" t="n">
        <f aca="false">BE99-BD85+BE85</f>
        <v>1219</v>
      </c>
      <c r="BF100" s="6" t="n">
        <f aca="false">BF99-BE85+BF85</f>
        <v>1271</v>
      </c>
      <c r="BG100" s="6" t="n">
        <f aca="false">BG99-BF85+BG85</f>
        <v>1803</v>
      </c>
      <c r="BH100" s="6" t="n">
        <f aca="false">BH99-BG85+BH85</f>
        <v>2390</v>
      </c>
      <c r="BI100" s="6" t="n">
        <f aca="false">BI99-BH85+BI85</f>
        <v>2253</v>
      </c>
      <c r="BJ100" s="6" t="n">
        <f aca="false">BJ99-BI85+BJ85</f>
        <v>1056</v>
      </c>
      <c r="BK100" s="5" t="s">
        <v>25</v>
      </c>
      <c r="BL100" s="1"/>
      <c r="BM100" s="6" t="n">
        <f aca="false">BM99-BL85+BM85</f>
        <v>1191</v>
      </c>
      <c r="BN100" s="6" t="n">
        <f aca="false">BN99-BM85+BN85</f>
        <v>1300</v>
      </c>
      <c r="BO100" s="6" t="n">
        <f aca="false">BO99-BN85+BO85</f>
        <v>1074</v>
      </c>
      <c r="BP100" s="6" t="n">
        <f aca="false">BP99-BO85+BP85</f>
        <v>757</v>
      </c>
      <c r="BQ100" s="6" t="n">
        <f aca="false">BQ99-BP85+BQ85</f>
        <v>930</v>
      </c>
      <c r="BR100" s="6" t="n">
        <f aca="false">BR99-BQ85+BR85</f>
        <v>967</v>
      </c>
      <c r="BS100" s="6" t="n">
        <f aca="false">BS99-BR85+BS85</f>
        <v>1300</v>
      </c>
      <c r="BT100" s="6" t="n">
        <f aca="false">BT99-BS85+BT85</f>
        <v>1124</v>
      </c>
      <c r="BU100" s="6" t="n">
        <f aca="false">BU99-BT85+BU85</f>
        <v>1390</v>
      </c>
      <c r="BV100" s="6" t="n">
        <f aca="false">BV99-BU85+BV85</f>
        <v>1347</v>
      </c>
      <c r="BW100" s="6" t="n">
        <f aca="false">BW99-BV85+BW85</f>
        <v>1487</v>
      </c>
      <c r="BX100" s="6" t="n">
        <f aca="false">BX99-BW85+BX85</f>
        <v>1338</v>
      </c>
      <c r="BY100" s="6" t="n">
        <f aca="false">BY99-BX85+BY85</f>
        <v>1193</v>
      </c>
      <c r="BZ100" s="6" t="n">
        <f aca="false">BZ99-BY85+BZ85</f>
        <v>1427</v>
      </c>
      <c r="CA100" s="6" t="n">
        <f aca="false">CA99-BZ85+CA85</f>
        <v>1361</v>
      </c>
      <c r="CB100" s="6" t="n">
        <f aca="false">CB99-CA85+CB85</f>
        <v>1449</v>
      </c>
      <c r="CC100" s="6" t="n">
        <f aca="false">CC99-CB85+CC85</f>
        <v>1604</v>
      </c>
      <c r="CD100" s="6" t="n">
        <f aca="false">CD99-CC85+CD85</f>
        <v>1380</v>
      </c>
      <c r="CE100" s="6" t="n">
        <f aca="false">CE99-CD85+CE85</f>
        <v>1321</v>
      </c>
      <c r="CF100" s="6" t="n">
        <f aca="false">CF99-CE85+CF85</f>
        <v>1033</v>
      </c>
      <c r="CG100" s="6" t="n">
        <f aca="false">CG99-CF85+CG85</f>
        <v>946</v>
      </c>
      <c r="CH100" s="6" t="n">
        <f aca="false">CH99-CG85+CH85</f>
        <v>482</v>
      </c>
      <c r="CI100" s="6" t="n">
        <f aca="false">CI99-CH85+CI85</f>
        <v>636</v>
      </c>
      <c r="CJ100" s="6" t="n">
        <f aca="false">CJ99-CI85+CJ85</f>
        <v>415</v>
      </c>
      <c r="CK100" s="6" t="n">
        <f aca="false">CK99-CJ85+CK85</f>
        <v>466</v>
      </c>
      <c r="CL100" s="6" t="n">
        <f aca="false">CL99-CK85+CL85</f>
        <v>520</v>
      </c>
      <c r="CM100" s="6" t="n">
        <f aca="false">CM99-CL85+CM85</f>
        <v>489</v>
      </c>
      <c r="CN100" s="6" t="n">
        <f aca="false">CN99-CM85+CN85</f>
        <v>480</v>
      </c>
      <c r="CO100" s="6" t="n">
        <f aca="false">CO99-CN85+CO85</f>
        <v>202</v>
      </c>
      <c r="CP100" s="5" t="s">
        <v>25</v>
      </c>
      <c r="CQ100" s="1"/>
      <c r="CR100" s="6" t="n">
        <f aca="false">CR99+CR85</f>
        <v>0</v>
      </c>
      <c r="CS100" s="6" t="n">
        <f aca="false">CS99-CR85+CS85</f>
        <v>123</v>
      </c>
      <c r="CT100" s="6" t="n">
        <f aca="false">CT99-CS85+CT85</f>
        <v>105</v>
      </c>
      <c r="CU100" s="6" t="n">
        <f aca="false">CU99-CT85+CU85</f>
        <v>184</v>
      </c>
      <c r="CV100" s="6" t="n">
        <f aca="false">CV99-CU85+CV85</f>
        <v>195</v>
      </c>
      <c r="CW100" s="6" t="n">
        <f aca="false">CW99-CV85+CW85</f>
        <v>277</v>
      </c>
      <c r="CX100" s="6" t="n">
        <f aca="false">CX99-CW85+CX85</f>
        <v>178</v>
      </c>
      <c r="CY100" s="6" t="n">
        <f aca="false">CY99-CX85+CY85</f>
        <v>202</v>
      </c>
      <c r="CZ100" s="6" t="n">
        <f aca="false">CZ99-CY85+CZ85</f>
        <v>149</v>
      </c>
      <c r="DA100" s="6" t="n">
        <f aca="false">DA99-CZ85+DA85</f>
        <v>142</v>
      </c>
      <c r="DB100" s="6" t="n">
        <f aca="false">DB99-DA85+DB85</f>
        <v>166</v>
      </c>
      <c r="DC100" s="6" t="n">
        <f aca="false">DC99-DB85+DC85</f>
        <v>162</v>
      </c>
      <c r="DD100" s="6" t="n">
        <f aca="false">DD99-DC85+DD85</f>
        <v>188</v>
      </c>
      <c r="DE100" s="6" t="n">
        <f aca="false">DE99-DD85+DE85</f>
        <v>214</v>
      </c>
      <c r="DF100" s="6" t="n">
        <f aca="false">DF99-DE85+DF85</f>
        <v>259</v>
      </c>
      <c r="DG100" s="6" t="n">
        <f aca="false">DG99-DF85+DG85</f>
        <v>208</v>
      </c>
      <c r="DH100" s="6" t="n">
        <f aca="false">DH99-DG85+DH85</f>
        <v>326</v>
      </c>
      <c r="DI100" s="6" t="n">
        <f aca="false">DI99-DH85+DI85</f>
        <v>128</v>
      </c>
      <c r="DJ100" s="5" t="s">
        <v>25</v>
      </c>
      <c r="DK100" s="1"/>
      <c r="DL100" s="6" t="n">
        <f aca="false">DL99-DK85+DL85</f>
        <v>98</v>
      </c>
      <c r="DM100" s="6" t="n">
        <f aca="false">DM99-DL85+DM85</f>
        <v>117</v>
      </c>
      <c r="DN100" s="6" t="n">
        <f aca="false">DN99-DM85+DN85</f>
        <v>187</v>
      </c>
      <c r="DO100" s="6" t="n">
        <f aca="false">DO99-DN85+DO85</f>
        <v>196</v>
      </c>
      <c r="DP100" s="6" t="n">
        <f aca="false">DP99-DO85+DP85</f>
        <v>211</v>
      </c>
      <c r="DQ100" s="6" t="n">
        <f aca="false">DQ99-DP85+DQ85</f>
        <v>256</v>
      </c>
      <c r="DR100" s="6" t="n">
        <f aca="false">DR99-DQ85+DR85</f>
        <v>239</v>
      </c>
      <c r="DS100" s="6" t="n">
        <f aca="false">DS99-DR85+DS85</f>
        <v>143</v>
      </c>
      <c r="DT100" s="6" t="n">
        <f aca="false">DT99-DS85+DT85</f>
        <v>109</v>
      </c>
      <c r="DU100" s="6" t="n">
        <f aca="false">DU99-DT85+DU85</f>
        <v>124</v>
      </c>
      <c r="DV100" s="6" t="n">
        <f aca="false">DV99-DU85+DV85</f>
        <v>74</v>
      </c>
      <c r="DW100" s="6" t="n">
        <f aca="false">DW99-DV85+DW85</f>
        <v>38</v>
      </c>
      <c r="DX100" s="6" t="n">
        <f aca="false">DX99-DW85+DX85</f>
        <v>57</v>
      </c>
      <c r="DY100" s="6" t="n">
        <f aca="false">DY99-DX85+DY85</f>
        <v>56</v>
      </c>
      <c r="DZ100" s="6" t="n">
        <f aca="false">DZ99-DY85+DZ85</f>
        <v>126</v>
      </c>
      <c r="EA100" s="6" t="n">
        <f aca="false">EA99-DZ85+EA85</f>
        <v>40</v>
      </c>
      <c r="EB100" s="5" t="s">
        <v>25</v>
      </c>
      <c r="EC100" s="1"/>
      <c r="ED100" s="6" t="n">
        <f aca="false">ED99-EC85+ED85</f>
        <v>361</v>
      </c>
      <c r="EE100" s="6" t="n">
        <f aca="false">EE99-ED85+EE85</f>
        <v>392</v>
      </c>
      <c r="EF100" s="6" t="n">
        <f aca="false">EF99-EE85+EF85</f>
        <v>402</v>
      </c>
      <c r="EG100" s="6" t="n">
        <f aca="false">EG99-EF85+EG85</f>
        <v>361</v>
      </c>
      <c r="EH100" s="6" t="n">
        <f aca="false">EH99-EG85+EH85</f>
        <v>305</v>
      </c>
      <c r="EI100" s="6" t="n">
        <f aca="false">EI99-EH85+EI85</f>
        <v>183</v>
      </c>
      <c r="EJ100" s="6" t="n">
        <f aca="false">EJ99-EI85+EJ85</f>
        <v>79</v>
      </c>
      <c r="EK100" s="6" t="n">
        <f aca="false">EK99-EJ85+EK85</f>
        <v>158</v>
      </c>
      <c r="EL100" s="6" t="n">
        <f aca="false">EL99-EK85+EL85</f>
        <v>76</v>
      </c>
      <c r="EM100" s="6" t="n">
        <f aca="false">EM99-EL85+EM85</f>
        <v>113</v>
      </c>
      <c r="EN100" s="6" t="n">
        <f aca="false">EN99-EM85+EN85</f>
        <v>67</v>
      </c>
      <c r="EO100" s="6" t="n">
        <f aca="false">EO99-EN85+EO85</f>
        <v>68</v>
      </c>
      <c r="EP100" s="6" t="n">
        <f aca="false">EP99-EO85+EP85</f>
        <v>78</v>
      </c>
      <c r="EQ100" s="6" t="n">
        <f aca="false">EQ99-EP85+EQ85</f>
        <v>50</v>
      </c>
      <c r="ER100" s="5" t="s">
        <v>25</v>
      </c>
      <c r="ES100" s="1"/>
      <c r="ET100" s="6" t="n">
        <f aca="false">ET99-ES85+ET85</f>
        <v>268</v>
      </c>
      <c r="EU100" s="6" t="n">
        <f aca="false">EU99-ET85+EU85</f>
        <v>359</v>
      </c>
      <c r="EV100" s="6" t="n">
        <f aca="false">EV99-EU85+EV85</f>
        <v>83</v>
      </c>
      <c r="EW100" s="6" t="n">
        <f aca="false">EW99-EV85+EW85</f>
        <v>26</v>
      </c>
      <c r="EX100" s="6" t="n">
        <f aca="false">EX99-EW85+EX85</f>
        <v>342</v>
      </c>
      <c r="EY100" s="6" t="n">
        <f aca="false">EY99-EX85+EY85</f>
        <v>545</v>
      </c>
      <c r="EZ100" s="6" t="n">
        <f aca="false">EZ99-EY85+EZ85</f>
        <v>260</v>
      </c>
      <c r="FA100" s="6" t="n">
        <f aca="false">FA99-EZ85+FA85</f>
        <v>1192</v>
      </c>
      <c r="FB100" s="6" t="n">
        <f aca="false">FB99-FA85+FB85</f>
        <v>828</v>
      </c>
      <c r="FC100" s="6" t="n">
        <f aca="false">FC99-FB85+FC85</f>
        <v>700</v>
      </c>
      <c r="FD100" s="6" t="n">
        <f aca="false">FD99-FC85+FD85</f>
        <v>1005</v>
      </c>
      <c r="FE100" s="6" t="n">
        <f aca="false">FE99-FD85+FE85</f>
        <v>3104</v>
      </c>
      <c r="FF100" s="6" t="n">
        <f aca="false">FF99-FE85+FF85</f>
        <v>1348</v>
      </c>
      <c r="FG100" s="6" t="n">
        <f aca="false">FG99-FF85+FG85</f>
        <v>2133</v>
      </c>
      <c r="FH100" s="6" t="n">
        <f aca="false">FH99-FG85+FH85</f>
        <v>2597</v>
      </c>
      <c r="FI100" s="6" t="n">
        <f aca="false">FI99-FH85+FI85</f>
        <v>2827</v>
      </c>
      <c r="FJ100" s="6" t="n">
        <f aca="false">FJ99-FI85+FJ85</f>
        <v>2472</v>
      </c>
      <c r="FK100" s="6" t="n">
        <f aca="false">FK99-FJ85+FK85</f>
        <v>6122</v>
      </c>
      <c r="FL100" s="6" t="n">
        <f aca="false">FL99-FK85+FL85</f>
        <v>5279</v>
      </c>
      <c r="FM100" s="6" t="n">
        <f aca="false">FM99-FL85+FM85</f>
        <v>3855</v>
      </c>
      <c r="FN100" s="6" t="n">
        <f aca="false">FN99-FM85+FN85</f>
        <v>2210</v>
      </c>
      <c r="FO100" s="6" t="n">
        <f aca="false">FO99-FN85+FO85</f>
        <v>1415</v>
      </c>
      <c r="FP100" s="6" t="n">
        <f aca="false">FP99-FO85+FP85</f>
        <v>1553</v>
      </c>
      <c r="FQ100" s="6" t="n">
        <f aca="false">FQ99-FP85+FQ85</f>
        <v>2501</v>
      </c>
      <c r="FR100" s="6" t="n">
        <f aca="false">FR99-FQ85+FR85</f>
        <v>1877</v>
      </c>
      <c r="FS100" s="6" t="n">
        <f aca="false">FS99-FR85+FS85</f>
        <v>2833</v>
      </c>
      <c r="FT100" s="6" t="n">
        <f aca="false">FT99-FS85+FT85</f>
        <v>4674</v>
      </c>
      <c r="FU100" s="6" t="n">
        <f aca="false">FU99-FT85+FU85</f>
        <v>6914</v>
      </c>
      <c r="FV100" s="6" t="n">
        <f aca="false">FV99-FU85+FV85</f>
        <v>3168</v>
      </c>
      <c r="FW100" s="5" t="s">
        <v>25</v>
      </c>
      <c r="FX100" s="1"/>
      <c r="FY100" s="6" t="n">
        <f aca="false">FY99-FX85+FY85</f>
        <v>9868</v>
      </c>
      <c r="FZ100" s="6" t="n">
        <f aca="false">FZ99-FY85+FZ85</f>
        <v>8402</v>
      </c>
      <c r="GA100" s="6" t="n">
        <f aca="false">GA99-FZ85+GA85</f>
        <v>6602</v>
      </c>
      <c r="GB100" s="6" t="n">
        <f aca="false">GB99-GA85+GB85</f>
        <v>4616</v>
      </c>
      <c r="GC100" s="6" t="n">
        <f aca="false">GC99-GB85+GC85</f>
        <v>6587</v>
      </c>
      <c r="GD100" s="6" t="n">
        <f aca="false">GD99-GC85+GD85</f>
        <v>7386</v>
      </c>
      <c r="GE100" s="6" t="n">
        <f aca="false">GE99-GD85+GE85</f>
        <v>8848</v>
      </c>
      <c r="GF100" s="6" t="n">
        <f aca="false">GF99-GE85+GF85</f>
        <v>8321</v>
      </c>
      <c r="GG100" s="6" t="n">
        <f aca="false">GG99-GF85+GG85</f>
        <v>8568</v>
      </c>
      <c r="GH100" s="6" t="n">
        <f aca="false">GH99-GG85+GH85</f>
        <v>7898</v>
      </c>
      <c r="GI100" s="6" t="n">
        <f aca="false">GI99-GH85+GI85</f>
        <v>8381</v>
      </c>
      <c r="GJ100" s="6" t="n">
        <f aca="false">GJ99-GI85+GJ85</f>
        <v>11561</v>
      </c>
      <c r="GK100" s="6" t="n">
        <f aca="false">GK99-GJ85+GK85</f>
        <v>9019</v>
      </c>
      <c r="GL100" s="6" t="n">
        <f aca="false">FG100+DL100+CT100+BZ100+AU100+P100</f>
        <v>9847</v>
      </c>
      <c r="GM100" s="6" t="n">
        <f aca="false">FH100+DM100+CU100+CA100+AV100+Q100+EC100</f>
        <v>10204</v>
      </c>
      <c r="GN100" s="6" t="n">
        <f aca="false">FI100+DN100+CV100+CB100+AW100+R100+ED100</f>
        <v>11119</v>
      </c>
      <c r="GO100" s="6" t="n">
        <f aca="false">FJ100+DO100+CW100+CC100+AX100+S100+EE100</f>
        <v>11021</v>
      </c>
      <c r="GP100" s="6" t="n">
        <f aca="false">FK100+DP100+CX100+CD100+AY100+T100+EF100</f>
        <v>14497</v>
      </c>
      <c r="GQ100" s="6" t="n">
        <f aca="false">FL100+DQ100+CY100+CE100+AZ100+U100+EG100</f>
        <v>12521</v>
      </c>
      <c r="GR100" s="10" t="n">
        <f aca="false">FM100+DR100+CZ100+CF100+BA100+V100+EH100</f>
        <v>9636</v>
      </c>
      <c r="GS100" s="10" t="n">
        <f aca="false">FN100+DS100+DA100+CG100+BB100+W100+EI100</f>
        <v>6300</v>
      </c>
      <c r="GT100" s="10" t="n">
        <f aca="false">FO100+DT100+DB100+CH100+BC100+X100+EJ100</f>
        <v>3921</v>
      </c>
      <c r="GU100" s="10" t="n">
        <f aca="false">FP100+DU100+DC100+CI100+BD100+Y100+EK100</f>
        <v>4866</v>
      </c>
      <c r="GV100" s="6" t="n">
        <f aca="false">Z100+BE100+CJ100+DD100+DV100+EL100+FQ100</f>
        <v>4980</v>
      </c>
      <c r="GW100" s="6" t="n">
        <f aca="false">AA100+BF100+CK100+DE100+DW100+EM100+FR100</f>
        <v>4506</v>
      </c>
      <c r="GX100" s="6" t="n">
        <f aca="false">AB100+BG100+CL100+DF100+DX100+EN100+FS100</f>
        <v>6215</v>
      </c>
      <c r="GY100" s="6" t="n">
        <f aca="false">AC100+BH100+CM100+DG100+DY100+EO100+FT100</f>
        <v>8786</v>
      </c>
      <c r="GZ100" s="6" t="n">
        <f aca="false">AD100+BI100+CN100+DH100+DZ100+EP100+FU100</f>
        <v>11085</v>
      </c>
      <c r="HA100" s="6" t="n">
        <f aca="false">AE100+BJ100+CO100+DI100+EA100+EQ100+FV100</f>
        <v>5785</v>
      </c>
      <c r="HB100" s="9" t="n">
        <f aca="false">(GZ100-GZ99)/(GZ99+0.01)*100</f>
        <v>4.30977292766263</v>
      </c>
      <c r="HC100" s="9" t="n">
        <f aca="false">(GZ100-GY100)/(GY100+0.01)*100</f>
        <v>26.1665989453688</v>
      </c>
      <c r="HD100" s="5" t="s">
        <v>25</v>
      </c>
      <c r="HE100" s="6" t="n">
        <f aca="false">HE99+HE85</f>
        <v>157</v>
      </c>
      <c r="HF100" s="6" t="n">
        <f aca="false">HF99-HE85+HF85</f>
        <v>586</v>
      </c>
      <c r="HG100" s="6" t="n">
        <f aca="false">HG99-HF85+HG85</f>
        <v>299</v>
      </c>
      <c r="HH100" s="6" t="n">
        <f aca="false">HH99-HG85+HH85</f>
        <v>336</v>
      </c>
      <c r="HI100" s="6" t="n">
        <f aca="false">HI99-HH85+HI85</f>
        <v>193</v>
      </c>
      <c r="HJ100" s="6" t="n">
        <f aca="false">HJ99-HI85+HJ85</f>
        <v>408</v>
      </c>
      <c r="HK100" s="6" t="n">
        <f aca="false">HK99-HJ85+HK85</f>
        <v>446</v>
      </c>
      <c r="HL100" s="6" t="n">
        <f aca="false">HL99-HK85+HL85</f>
        <v>256</v>
      </c>
      <c r="HM100" s="6" t="n">
        <f aca="false">HM99-HL85+HM85</f>
        <v>457</v>
      </c>
      <c r="HN100" s="6" t="n">
        <f aca="false">HN99-HM85+HN85</f>
        <v>665</v>
      </c>
      <c r="HO100" s="6" t="n">
        <f aca="false">HO99-HN85+HO85</f>
        <v>754</v>
      </c>
      <c r="HP100" s="6" t="n">
        <f aca="false">HP99-HO85+HP85</f>
        <v>1053</v>
      </c>
      <c r="HQ100" s="6" t="n">
        <f aca="false">HQ99-HP85+HQ85</f>
        <v>654</v>
      </c>
      <c r="HR100" s="6" t="n">
        <f aca="false">HR99-HQ85+HR85</f>
        <v>572</v>
      </c>
      <c r="HS100" s="6" t="n">
        <f aca="false">HS99-HR85+HS85</f>
        <v>344</v>
      </c>
      <c r="HT100" s="6" t="n">
        <f aca="false">HT99-HS85+HT85</f>
        <v>285</v>
      </c>
      <c r="HU100" s="6" t="n">
        <f aca="false">HU99-HT85+HU85</f>
        <v>88</v>
      </c>
      <c r="HV100" s="6" t="n">
        <f aca="false">HV99-HU85+HV85</f>
        <v>282</v>
      </c>
      <c r="HW100" s="6" t="n">
        <f aca="false">HW99-HV85+HW85</f>
        <v>178</v>
      </c>
      <c r="HX100" s="6" t="n">
        <f aca="false">HX99-HW85+HX85</f>
        <v>598</v>
      </c>
      <c r="HY100" s="6" t="n">
        <f aca="false">HY99-HX85+HY85</f>
        <v>752</v>
      </c>
      <c r="HZ100" s="6" t="n">
        <f aca="false">HZ99-HY85+HZ85</f>
        <v>298</v>
      </c>
      <c r="IA100" s="6" t="n">
        <f aca="false">IA99-HZ85+IA85</f>
        <v>380</v>
      </c>
      <c r="IB100" s="5" t="s">
        <v>25</v>
      </c>
      <c r="IC100" s="3" t="s">
        <v>31</v>
      </c>
      <c r="ID100" s="6" t="n">
        <f aca="false">ID99-IC85+ID85</f>
        <v>917</v>
      </c>
      <c r="IE100" s="6" t="n">
        <f aca="false">IE99-ID85+IE85</f>
        <v>529</v>
      </c>
      <c r="IF100" s="6" t="n">
        <f aca="false">IF99-IE85+IF85</f>
        <v>364</v>
      </c>
      <c r="IG100" s="6" t="n">
        <f aca="false">IG99-IF85+IG85</f>
        <v>812</v>
      </c>
      <c r="IH100" s="6" t="n">
        <f aca="false">IH99-IG85+IH85</f>
        <v>2696</v>
      </c>
      <c r="II100" s="6" t="n">
        <f aca="false">II99-IH85+II85</f>
        <v>902</v>
      </c>
      <c r="IJ100" s="6" t="n">
        <f aca="false">IJ99-II85+IJ85</f>
        <v>1877</v>
      </c>
      <c r="IK100" s="6" t="n">
        <f aca="false">IK99-IJ85+IK85</f>
        <v>2140</v>
      </c>
      <c r="IL100" s="6" t="n">
        <f aca="false">IL99-IK85+IL85</f>
        <v>2162</v>
      </c>
      <c r="IM100" s="6" t="n">
        <f aca="false">IM99-IL85+IM85</f>
        <v>1743</v>
      </c>
      <c r="IN100" s="6" t="n">
        <f aca="false">IN99-IM85+IN85</f>
        <v>5169</v>
      </c>
      <c r="IO100" s="6" t="n">
        <f aca="false">IO99-IN85+IO85</f>
        <v>4625</v>
      </c>
      <c r="IP100" s="6" t="n">
        <f aca="false">IP99-IO85+IP85</f>
        <v>3283</v>
      </c>
      <c r="IQ100" s="6" t="n">
        <f aca="false">IQ99-IP85+IQ85</f>
        <v>1866</v>
      </c>
      <c r="IR100" s="6" t="n">
        <f aca="false">IR99-IQ85+IR85</f>
        <v>1130</v>
      </c>
      <c r="IS100" s="6" t="n">
        <f aca="false">IS99-IR85+IS85</f>
        <v>1465</v>
      </c>
      <c r="IT100" s="6" t="n">
        <f aca="false">IT99-IS85+IT85</f>
        <v>2219</v>
      </c>
      <c r="IU100" s="6" t="n">
        <f aca="false">IU99-IT85+IU85</f>
        <v>1699</v>
      </c>
      <c r="IV100" s="6" t="n">
        <f aca="false">IV99-IU85+IV85</f>
        <v>2235</v>
      </c>
      <c r="IW100" s="6" t="n">
        <f aca="false">IW99-IV85+IW85</f>
        <v>3922</v>
      </c>
      <c r="IX100" s="6" t="n">
        <f aca="false">IX99-IW85+IX85</f>
        <v>6616</v>
      </c>
      <c r="IY100" s="6" t="n">
        <f aca="false">IY99-IX85+IY85</f>
        <v>2788</v>
      </c>
      <c r="IZ100" s="5" t="s">
        <v>25</v>
      </c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</row>
    <row r="101" customFormat="false" ht="12.8" hidden="false" customHeight="false" outlineLevel="0" collapsed="false">
      <c r="A101" s="3" t="s">
        <v>26</v>
      </c>
      <c r="B101" s="1"/>
      <c r="C101" s="6" t="n">
        <f aca="false">C100-B86+C86</f>
        <v>5997</v>
      </c>
      <c r="D101" s="6" t="n">
        <f aca="false">D100-C86+D86</f>
        <v>4718</v>
      </c>
      <c r="E101" s="6" t="n">
        <f aca="false">E100-D86+E86</f>
        <v>3386</v>
      </c>
      <c r="F101" s="6" t="n">
        <f aca="false">F100-E86+F86</f>
        <v>2114</v>
      </c>
      <c r="G101" s="6" t="n">
        <f aca="false">G100-F86+G86</f>
        <v>3106</v>
      </c>
      <c r="H101" s="6" t="n">
        <f aca="false">H100-G86+H86</f>
        <v>3426</v>
      </c>
      <c r="I101" s="6" t="n">
        <f aca="false">I100-H86+I86</f>
        <v>3956</v>
      </c>
      <c r="J101" s="6" t="n">
        <f aca="false">J100-I86+J86</f>
        <v>2664</v>
      </c>
      <c r="K101" s="6" t="n">
        <f aca="false">K100-J86+K86</f>
        <v>2885</v>
      </c>
      <c r="L101" s="6" t="n">
        <f aca="false">L100-K86+L86</f>
        <v>2578</v>
      </c>
      <c r="M101" s="6" t="n">
        <f aca="false">M100-L86+M86</f>
        <v>2465</v>
      </c>
      <c r="N101" s="6" t="n">
        <f aca="false">N100-M86+N86</f>
        <v>2601</v>
      </c>
      <c r="O101" s="6" t="n">
        <f aca="false">O100-N86+O86</f>
        <v>2110</v>
      </c>
      <c r="P101" s="6" t="n">
        <f aca="false">P100-O86+P86</f>
        <v>2001</v>
      </c>
      <c r="Q101" s="6" t="n">
        <f aca="false">Q100-P86+Q86</f>
        <v>1693</v>
      </c>
      <c r="R101" s="6" t="n">
        <f aca="false">R100-Q86+R86</f>
        <v>1555</v>
      </c>
      <c r="S101" s="6" t="n">
        <f aca="false">S100-R86+S86</f>
        <v>1963</v>
      </c>
      <c r="T101" s="6" t="n">
        <f aca="false">T100-S86+T86</f>
        <v>2043</v>
      </c>
      <c r="U101" s="6" t="n">
        <f aca="false">U100-T86+U86</f>
        <v>1450</v>
      </c>
      <c r="V101" s="6" t="n">
        <f aca="false">V100-U86+V86</f>
        <v>1088</v>
      </c>
      <c r="W101" s="6" t="n">
        <f aca="false">W100-V86+W86</f>
        <v>610</v>
      </c>
      <c r="X101" s="6" t="n">
        <f aca="false">X100-W86+X86</f>
        <v>489</v>
      </c>
      <c r="Y101" s="6" t="n">
        <f aca="false">Y100-X86+Y86</f>
        <v>579</v>
      </c>
      <c r="Z101" s="6" t="n">
        <f aca="false">Z100-Y86+Z86</f>
        <v>495</v>
      </c>
      <c r="AA101" s="6" t="n">
        <f aca="false">AA100-Z86+AA86</f>
        <v>531</v>
      </c>
      <c r="AB101" s="6" t="n">
        <f aca="false">AB100-AA86+AB86</f>
        <v>657</v>
      </c>
      <c r="AC101" s="6" t="n">
        <f aca="false">AC100-AB86+AC86</f>
        <v>1002</v>
      </c>
      <c r="AD101" s="6" t="n">
        <f aca="false">AD100-AC86+AD86</f>
        <v>1010</v>
      </c>
      <c r="AE101" s="6" t="n">
        <f aca="false">AE100-AD86+AE86</f>
        <v>897</v>
      </c>
      <c r="AF101" s="5" t="s">
        <v>26</v>
      </c>
      <c r="AG101" s="1"/>
      <c r="AH101" s="6" t="n">
        <f aca="false">AH100-AG86+AH86</f>
        <v>2412</v>
      </c>
      <c r="AI101" s="6" t="n">
        <f aca="false">AI100-AH86+AI86</f>
        <v>1884</v>
      </c>
      <c r="AJ101" s="6" t="n">
        <f aca="false">AJ100-AI86+AJ86</f>
        <v>1957</v>
      </c>
      <c r="AK101" s="6" t="n">
        <f aca="false">AK100-AJ86+AK86</f>
        <v>1798</v>
      </c>
      <c r="AL101" s="6" t="n">
        <f aca="false">AL100-AK86+AL86</f>
        <v>2270</v>
      </c>
      <c r="AM101" s="6" t="n">
        <f aca="false">AM100-AL86+AM86</f>
        <v>2526</v>
      </c>
      <c r="AN101" s="6" t="n">
        <f aca="false">AN100-AM86+AN86</f>
        <v>3389</v>
      </c>
      <c r="AO101" s="6" t="n">
        <f aca="false">AO100-AN86+AO86</f>
        <v>3281</v>
      </c>
      <c r="AP101" s="6" t="n">
        <f aca="false">AP100-AO86+AP86</f>
        <v>3437</v>
      </c>
      <c r="AQ101" s="6" t="n">
        <f aca="false">AQ100-AP86+AQ86</f>
        <v>3152</v>
      </c>
      <c r="AR101" s="6" t="n">
        <f aca="false">AR100-AQ86+AR86</f>
        <v>3500</v>
      </c>
      <c r="AS101" s="6" t="n">
        <f aca="false">AS100-AR86+AS86</f>
        <v>4570</v>
      </c>
      <c r="AT101" s="6" t="n">
        <f aca="false">AT100-AS86+AT86</f>
        <v>4284</v>
      </c>
      <c r="AU101" s="6" t="n">
        <f aca="false">AU100-AT86+AU86</f>
        <v>4190</v>
      </c>
      <c r="AV101" s="6" t="n">
        <f aca="false">AV100-AU86+AV86</f>
        <v>4574</v>
      </c>
      <c r="AW101" s="6" t="n">
        <f aca="false">AW100-AV86+AW86</f>
        <v>4150</v>
      </c>
      <c r="AX101" s="6" t="n">
        <f aca="false">AX100-AW86+AX86</f>
        <v>4238</v>
      </c>
      <c r="AY101" s="6" t="n">
        <f aca="false">AY100-AX86+AY86</f>
        <v>4110</v>
      </c>
      <c r="AZ101" s="6" t="n">
        <f aca="false">AZ100-AY86+AZ86</f>
        <v>3454</v>
      </c>
      <c r="BA101" s="6" t="n">
        <f aca="false">BA100-AZ86+BA86</f>
        <v>2893</v>
      </c>
      <c r="BB101" s="6" t="n">
        <f aca="false">BB100-BA86+BB86</f>
        <v>1887</v>
      </c>
      <c r="BC101" s="6" t="n">
        <f aca="false">BC100-BB86+BC86</f>
        <v>1270</v>
      </c>
      <c r="BD101" s="6" t="n">
        <f aca="false">BD100-BC86+BD86</f>
        <v>1762</v>
      </c>
      <c r="BE101" s="6" t="n">
        <f aca="false">BE100-BD86+BE86</f>
        <v>1087</v>
      </c>
      <c r="BF101" s="6" t="n">
        <f aca="false">BF100-BE86+BF86</f>
        <v>1307</v>
      </c>
      <c r="BG101" s="6" t="n">
        <f aca="false">BG100-BF86+BG86</f>
        <v>1836</v>
      </c>
      <c r="BH101" s="6" t="n">
        <f aca="false">BH100-BG86+BH86</f>
        <v>2326</v>
      </c>
      <c r="BI101" s="6" t="n">
        <f aca="false">BI100-BH86+BI86</f>
        <v>2384</v>
      </c>
      <c r="BJ101" s="6" t="n">
        <f aca="false">BJ100-BI86+BJ86</f>
        <v>792</v>
      </c>
      <c r="BK101" s="5" t="s">
        <v>26</v>
      </c>
      <c r="BL101" s="1"/>
      <c r="BM101" s="6" t="n">
        <f aca="false">BM100-BL86+BM86</f>
        <v>1280</v>
      </c>
      <c r="BN101" s="6" t="n">
        <f aca="false">BN100-BM86+BN86</f>
        <v>1220</v>
      </c>
      <c r="BO101" s="6" t="n">
        <f aca="false">BO100-BN86+BO86</f>
        <v>1011</v>
      </c>
      <c r="BP101" s="6" t="n">
        <f aca="false">BP100-BO86+BP86</f>
        <v>786</v>
      </c>
      <c r="BQ101" s="6" t="n">
        <f aca="false">BQ100-BP86+BQ86</f>
        <v>935</v>
      </c>
      <c r="BR101" s="6" t="n">
        <f aca="false">BR100-BQ86+BR86</f>
        <v>993</v>
      </c>
      <c r="BS101" s="6" t="n">
        <f aca="false">BS100-BR86+BS86</f>
        <v>1320</v>
      </c>
      <c r="BT101" s="6" t="n">
        <f aca="false">BT100-BS86+BT86</f>
        <v>1090</v>
      </c>
      <c r="BU101" s="6" t="n">
        <f aca="false">BU100-BT86+BU86</f>
        <v>1412</v>
      </c>
      <c r="BV101" s="6" t="n">
        <f aca="false">BV100-BU86+BV86</f>
        <v>1336</v>
      </c>
      <c r="BW101" s="6" t="n">
        <f aca="false">BW100-BV86+BW86</f>
        <v>1506</v>
      </c>
      <c r="BX101" s="6" t="n">
        <f aca="false">BX100-BW86+BX86</f>
        <v>1325</v>
      </c>
      <c r="BY101" s="6" t="n">
        <f aca="false">BY100-BX86+BY86</f>
        <v>1218</v>
      </c>
      <c r="BZ101" s="6" t="n">
        <f aca="false">BZ100-BY86+BZ86</f>
        <v>1406</v>
      </c>
      <c r="CA101" s="6" t="n">
        <f aca="false">CA100-BZ86+CA86</f>
        <v>1371</v>
      </c>
      <c r="CB101" s="6" t="n">
        <f aca="false">CB100-CA86+CB86</f>
        <v>1466</v>
      </c>
      <c r="CC101" s="6" t="n">
        <f aca="false">CC100-CB86+CC86</f>
        <v>1560</v>
      </c>
      <c r="CD101" s="6" t="n">
        <f aca="false">CD100-CC86+CD86</f>
        <v>1417</v>
      </c>
      <c r="CE101" s="6" t="n">
        <f aca="false">CE100-CD86+CE86</f>
        <v>1284</v>
      </c>
      <c r="CF101" s="6" t="n">
        <f aca="false">CF100-CE86+CF86</f>
        <v>1065</v>
      </c>
      <c r="CG101" s="6" t="n">
        <f aca="false">CG100-CF86+CG86</f>
        <v>849</v>
      </c>
      <c r="CH101" s="6" t="n">
        <f aca="false">CH100-CG86+CH86</f>
        <v>518</v>
      </c>
      <c r="CI101" s="6" t="n">
        <f aca="false">CI100-CH86+CI86</f>
        <v>602</v>
      </c>
      <c r="CJ101" s="6" t="n">
        <f aca="false">CJ100-CI86+CJ86</f>
        <v>460</v>
      </c>
      <c r="CK101" s="6" t="n">
        <f aca="false">CK100-CJ86+CK86</f>
        <v>421</v>
      </c>
      <c r="CL101" s="6" t="n">
        <f aca="false">CL100-CK86+CL86</f>
        <v>530</v>
      </c>
      <c r="CM101" s="6" t="n">
        <f aca="false">CM100-CL86+CM86</f>
        <v>493</v>
      </c>
      <c r="CN101" s="6" t="n">
        <f aca="false">CN100-CM86+CN86</f>
        <v>465</v>
      </c>
      <c r="CO101" s="6" t="n">
        <f aca="false">CO100-CN86+CO86</f>
        <v>161</v>
      </c>
      <c r="CP101" s="5" t="s">
        <v>26</v>
      </c>
      <c r="CQ101" s="1"/>
      <c r="CR101" s="6" t="n">
        <f aca="false">CR100+CR86</f>
        <v>0</v>
      </c>
      <c r="CS101" s="6" t="n">
        <f aca="false">CS100-CR86+CS86</f>
        <v>135</v>
      </c>
      <c r="CT101" s="6" t="n">
        <f aca="false">CT100-CS86+CT86</f>
        <v>117</v>
      </c>
      <c r="CU101" s="6" t="n">
        <f aca="false">CU100-CT86+CU86</f>
        <v>189</v>
      </c>
      <c r="CV101" s="6" t="n">
        <f aca="false">CV100-CU86+CV86</f>
        <v>195</v>
      </c>
      <c r="CW101" s="6" t="n">
        <f aca="false">CW100-CV86+CW86</f>
        <v>267</v>
      </c>
      <c r="CX101" s="6" t="n">
        <f aca="false">CX100-CW86+CX86</f>
        <v>171</v>
      </c>
      <c r="CY101" s="6" t="n">
        <f aca="false">CY100-CX86+CY86</f>
        <v>212</v>
      </c>
      <c r="CZ101" s="6" t="n">
        <f aca="false">CZ100-CY86+CZ86</f>
        <v>144</v>
      </c>
      <c r="DA101" s="6" t="n">
        <f aca="false">DA100-CZ86+DA86</f>
        <v>132</v>
      </c>
      <c r="DB101" s="6" t="n">
        <f aca="false">DB100-DA86+DB86</f>
        <v>174</v>
      </c>
      <c r="DC101" s="6" t="n">
        <f aca="false">DC100-DB86+DC86</f>
        <v>152</v>
      </c>
      <c r="DD101" s="6" t="n">
        <f aca="false">DD100-DC86+DD86</f>
        <v>210</v>
      </c>
      <c r="DE101" s="6" t="n">
        <f aca="false">DE100-DD86+DE86</f>
        <v>196</v>
      </c>
      <c r="DF101" s="6" t="n">
        <f aca="false">DF100-DE86+DF86</f>
        <v>262</v>
      </c>
      <c r="DG101" s="6" t="n">
        <f aca="false">DG100-DF86+DG86</f>
        <v>226</v>
      </c>
      <c r="DH101" s="6" t="n">
        <f aca="false">DH100-DG86+DH86</f>
        <v>321</v>
      </c>
      <c r="DI101" s="6" t="n">
        <f aca="false">DI100-DH86+DI86</f>
        <v>103</v>
      </c>
      <c r="DJ101" s="5" t="s">
        <v>26</v>
      </c>
      <c r="DK101" s="1"/>
      <c r="DL101" s="6" t="n">
        <f aca="false">DL100-DK86+DL86</f>
        <v>110</v>
      </c>
      <c r="DM101" s="6" t="n">
        <f aca="false">DM100-DL86+DM86</f>
        <v>103</v>
      </c>
      <c r="DN101" s="6" t="n">
        <f aca="false">DN100-DM86+DN86</f>
        <v>198</v>
      </c>
      <c r="DO101" s="6" t="n">
        <f aca="false">DO100-DN86+DO86</f>
        <v>203</v>
      </c>
      <c r="DP101" s="6" t="n">
        <f aca="false">DP100-DO86+DP86</f>
        <v>245</v>
      </c>
      <c r="DQ101" s="6" t="n">
        <f aca="false">DQ100-DP86+DQ86</f>
        <v>221</v>
      </c>
      <c r="DR101" s="6" t="n">
        <f aca="false">DR100-DQ86+DR86</f>
        <v>236</v>
      </c>
      <c r="DS101" s="6" t="n">
        <f aca="false">DS100-DR86+DS86</f>
        <v>142</v>
      </c>
      <c r="DT101" s="6" t="n">
        <f aca="false">DT100-DS86+DT86</f>
        <v>96</v>
      </c>
      <c r="DU101" s="6" t="n">
        <f aca="false">DU100-DT86+DU86</f>
        <v>126</v>
      </c>
      <c r="DV101" s="6" t="n">
        <f aca="false">DV100-DU86+DV86</f>
        <v>70</v>
      </c>
      <c r="DW101" s="6" t="n">
        <f aca="false">DW100-DV86+DW86</f>
        <v>35</v>
      </c>
      <c r="DX101" s="6" t="n">
        <f aca="false">DX100-DW86+DX86</f>
        <v>59</v>
      </c>
      <c r="DY101" s="6" t="n">
        <f aca="false">DY100-DX86+DY86</f>
        <v>59</v>
      </c>
      <c r="DZ101" s="6" t="n">
        <f aca="false">DZ100-DY86+DZ86</f>
        <v>124</v>
      </c>
      <c r="EA101" s="6" t="n">
        <f aca="false">EA100-DZ86+EA86</f>
        <v>36</v>
      </c>
      <c r="EB101" s="5" t="s">
        <v>26</v>
      </c>
      <c r="EC101" s="1"/>
      <c r="ED101" s="6" t="n">
        <f aca="false">ED100-EC86+ED86</f>
        <v>377</v>
      </c>
      <c r="EE101" s="6" t="n">
        <f aca="false">EE100-ED86+EE86</f>
        <v>372</v>
      </c>
      <c r="EF101" s="6" t="n">
        <f aca="false">EF100-EE86+EF86</f>
        <v>414</v>
      </c>
      <c r="EG101" s="6" t="n">
        <f aca="false">EG100-EF86+EG86</f>
        <v>337</v>
      </c>
      <c r="EH101" s="6" t="n">
        <f aca="false">EH100-EG86+EH86</f>
        <v>311</v>
      </c>
      <c r="EI101" s="6" t="n">
        <f aca="false">EI100-EH86+EI86</f>
        <v>164</v>
      </c>
      <c r="EJ101" s="6" t="n">
        <f aca="false">EJ100-EI86+EJ86</f>
        <v>84</v>
      </c>
      <c r="EK101" s="6" t="n">
        <f aca="false">EK100-EJ86+EK86</f>
        <v>154</v>
      </c>
      <c r="EL101" s="6" t="n">
        <f aca="false">EL100-EK86+EL86</f>
        <v>121</v>
      </c>
      <c r="EM101" s="6" t="n">
        <f aca="false">EM100-EL86+EM86</f>
        <v>70</v>
      </c>
      <c r="EN101" s="6" t="n">
        <f aca="false">EN100-EM86+EN86</f>
        <v>66</v>
      </c>
      <c r="EO101" s="6" t="n">
        <f aca="false">EO100-EN86+EO86</f>
        <v>70</v>
      </c>
      <c r="EP101" s="6" t="n">
        <f aca="false">EP100-EO86+EP86</f>
        <v>82</v>
      </c>
      <c r="EQ101" s="6" t="n">
        <f aca="false">EQ100-EP86+EQ86</f>
        <v>38</v>
      </c>
      <c r="ER101" s="5" t="s">
        <v>26</v>
      </c>
      <c r="ES101" s="1"/>
      <c r="ET101" s="6" t="n">
        <f aca="false">ET100-ES86+ET86</f>
        <v>255</v>
      </c>
      <c r="EU101" s="6" t="n">
        <f aca="false">EU100-ET86+EU86</f>
        <v>362</v>
      </c>
      <c r="EV101" s="6" t="n">
        <f aca="false">EV100-EU86+EV86</f>
        <v>75</v>
      </c>
      <c r="EW101" s="6" t="n">
        <f aca="false">EW100-EV86+EW86</f>
        <v>26</v>
      </c>
      <c r="EX101" s="6" t="n">
        <f aca="false">EX100-EW86+EX86</f>
        <v>371</v>
      </c>
      <c r="EY101" s="6" t="n">
        <f aca="false">EY100-EX86+EY86</f>
        <v>551</v>
      </c>
      <c r="EZ101" s="6" t="n">
        <f aca="false">EZ100-EY86+EZ86</f>
        <v>243</v>
      </c>
      <c r="FA101" s="6" t="n">
        <f aca="false">FA100-EZ86+FA86</f>
        <v>1203</v>
      </c>
      <c r="FB101" s="6" t="n">
        <f aca="false">FB100-FA86+FB86</f>
        <v>845</v>
      </c>
      <c r="FC101" s="6" t="n">
        <f aca="false">FC100-FB86+FC86</f>
        <v>703</v>
      </c>
      <c r="FD101" s="6" t="n">
        <f aca="false">FD100-FC86+FD86</f>
        <v>1041</v>
      </c>
      <c r="FE101" s="6" t="n">
        <f aca="false">FE100-FD86+FE86</f>
        <v>3059</v>
      </c>
      <c r="FF101" s="6" t="n">
        <f aca="false">FF100-FE86+FF86</f>
        <v>1391</v>
      </c>
      <c r="FG101" s="6" t="n">
        <f aca="false">FG100-FF86+FG86</f>
        <v>2232</v>
      </c>
      <c r="FH101" s="6" t="n">
        <f aca="false">FH100-FG86+FH86</f>
        <v>2523</v>
      </c>
      <c r="FI101" s="6" t="n">
        <f aca="false">FI100-FH86+FI86</f>
        <v>3077</v>
      </c>
      <c r="FJ101" s="6" t="n">
        <f aca="false">FJ100-FI86+FJ86</f>
        <v>2250</v>
      </c>
      <c r="FK101" s="6" t="n">
        <f aca="false">FK100-FJ86+FK86</f>
        <v>6391</v>
      </c>
      <c r="FL101" s="6" t="n">
        <f aca="false">FL100-FK86+FL86</f>
        <v>5043</v>
      </c>
      <c r="FM101" s="6" t="n">
        <f aca="false">FM100-FL86+FM86</f>
        <v>4236</v>
      </c>
      <c r="FN101" s="6" t="n">
        <f aca="false">FN100-FM86+FN86</f>
        <v>1660</v>
      </c>
      <c r="FO101" s="6" t="n">
        <f aca="false">FO100-FN86+FO86</f>
        <v>1442</v>
      </c>
      <c r="FP101" s="6" t="n">
        <f aca="false">FP100-FO86+FP86</f>
        <v>1677</v>
      </c>
      <c r="FQ101" s="6" t="n">
        <f aca="false">FQ100-FP86+FQ86</f>
        <v>2392</v>
      </c>
      <c r="FR101" s="6" t="n">
        <f aca="false">FR100-FQ86+FR86</f>
        <v>1970</v>
      </c>
      <c r="FS101" s="6" t="n">
        <f aca="false">FS100-FR86+FS86</f>
        <v>2837</v>
      </c>
      <c r="FT101" s="6" t="n">
        <f aca="false">FT100-FS86+FT86</f>
        <v>5571</v>
      </c>
      <c r="FU101" s="6" t="n">
        <f aca="false">FU100-FT86+FU86</f>
        <v>6678</v>
      </c>
      <c r="FV101" s="6" t="n">
        <f aca="false">FV100-FU86+FV86</f>
        <v>2368</v>
      </c>
      <c r="FW101" s="5" t="s">
        <v>26</v>
      </c>
      <c r="FX101" s="1"/>
      <c r="FY101" s="6" t="n">
        <f aca="false">FY100-FX86+FY86</f>
        <v>9944</v>
      </c>
      <c r="FZ101" s="6" t="n">
        <f aca="false">FZ100-FY86+FZ86</f>
        <v>8184</v>
      </c>
      <c r="GA101" s="6" t="n">
        <f aca="false">GA100-FZ86+GA86</f>
        <v>6429</v>
      </c>
      <c r="GB101" s="6" t="n">
        <f aca="false">GB100-GA86+GB86</f>
        <v>4724</v>
      </c>
      <c r="GC101" s="6" t="n">
        <f aca="false">GC100-GB86+GC86</f>
        <v>6682</v>
      </c>
      <c r="GD101" s="6" t="n">
        <f aca="false">GD100-GC86+GD86</f>
        <v>7496</v>
      </c>
      <c r="GE101" s="6" t="n">
        <f aca="false">GE100-GD86+GE86</f>
        <v>8908</v>
      </c>
      <c r="GF101" s="6" t="n">
        <f aca="false">GF100-GE86+GF86</f>
        <v>8238</v>
      </c>
      <c r="GG101" s="6" t="n">
        <f aca="false">GG100-GF86+GG86</f>
        <v>8579</v>
      </c>
      <c r="GH101" s="6" t="n">
        <f aca="false">GH100-GG86+GH86</f>
        <v>7769</v>
      </c>
      <c r="GI101" s="6" t="n">
        <f aca="false">GI100-GH86+GI86</f>
        <v>8512</v>
      </c>
      <c r="GJ101" s="6" t="n">
        <f aca="false">GJ100-GI86+GJ86</f>
        <v>11555</v>
      </c>
      <c r="GK101" s="6" t="n">
        <f aca="false">GK100-GJ86+GK86</f>
        <v>9003</v>
      </c>
      <c r="GL101" s="6" t="n">
        <f aca="false">FG101+DL101+CT101+BZ101+AU101+P101</f>
        <v>10056</v>
      </c>
      <c r="GM101" s="6" t="n">
        <f aca="false">FH101+DM101+CU101+CA101+AV101+Q101+EC101</f>
        <v>10453</v>
      </c>
      <c r="GN101" s="6" t="n">
        <f aca="false">FI101+DN101+CV101+CB101+AW101+R101+ED101</f>
        <v>11018</v>
      </c>
      <c r="GO101" s="6" t="n">
        <f aca="false">FJ101+DO101+CW101+CC101+AX101+S101+EE101</f>
        <v>10853</v>
      </c>
      <c r="GP101" s="6" t="n">
        <f aca="false">FK101+DP101+CX101+CD101+AY101+T101+EF101</f>
        <v>14791</v>
      </c>
      <c r="GQ101" s="6" t="n">
        <f aca="false">FL101+DQ101+CY101+CE101+AZ101+U101+EG101</f>
        <v>12001</v>
      </c>
      <c r="GR101" s="10" t="n">
        <f aca="false">FM101+DR101+CZ101+CF101+BA101+V101+EH101</f>
        <v>9973</v>
      </c>
      <c r="GS101" s="10" t="n">
        <f aca="false">FN101+DS101+DA101+CG101+BB101+W101+EI101</f>
        <v>5444</v>
      </c>
      <c r="GT101" s="10" t="n">
        <f aca="false">FO101+DT101+DB101+CH101+BC101+X101+EJ101</f>
        <v>4073</v>
      </c>
      <c r="GU101" s="10" t="n">
        <f aca="false">FP101+DU101+DC101+CI101+BD101+Y101+EK101</f>
        <v>5052</v>
      </c>
      <c r="GV101" s="6" t="n">
        <f aca="false">Z101+BE101+CJ101+DD101+DV101+EL101+FQ101</f>
        <v>4835</v>
      </c>
      <c r="GW101" s="6" t="n">
        <f aca="false">AA101+BF101+CK101+DE101+DW101+EM101+FR101</f>
        <v>4530</v>
      </c>
      <c r="GX101" s="6" t="n">
        <f aca="false">AB101+BG101+CL101+DF101+DX101+EN101+FS101</f>
        <v>6247</v>
      </c>
      <c r="GY101" s="6" t="n">
        <f aca="false">AC101+BH101+CM101+DG101+DY101+EO101+FT101</f>
        <v>9747</v>
      </c>
      <c r="GZ101" s="6" t="n">
        <f aca="false">AD101+BI101+CN101+DH101+DZ101+EP101+FU101</f>
        <v>11064</v>
      </c>
      <c r="HA101" s="6" t="n">
        <f aca="false">AE101+BJ101+CO101+DI101+EA101+EQ101+FV101</f>
        <v>4395</v>
      </c>
      <c r="HB101" s="9" t="n">
        <f aca="false">(GZ101-GZ100)/(GZ100+0.01)*100</f>
        <v>-0.189445025308953</v>
      </c>
      <c r="HC101" s="9" t="n">
        <f aca="false">(GZ101-GY101)/(GY101+0.01)*100</f>
        <v>13.5118359373798</v>
      </c>
      <c r="HD101" s="5" t="s">
        <v>26</v>
      </c>
      <c r="HE101" s="6" t="n">
        <f aca="false">HE100+HE86</f>
        <v>175</v>
      </c>
      <c r="HF101" s="6" t="n">
        <f aca="false">HF100-HE86+HF86</f>
        <v>575</v>
      </c>
      <c r="HG101" s="6" t="n">
        <f aca="false">HG100-HF86+HG86</f>
        <v>301</v>
      </c>
      <c r="HH101" s="6" t="n">
        <f aca="false">HH100-HG86+HH86</f>
        <v>368</v>
      </c>
      <c r="HI101" s="6" t="n">
        <f aca="false">HI100-HH86+HI86</f>
        <v>169</v>
      </c>
      <c r="HJ101" s="6" t="n">
        <f aca="false">HJ100-HI86+HJ86</f>
        <v>407</v>
      </c>
      <c r="HK101" s="6" t="n">
        <f aca="false">HK100-HJ86+HK86</f>
        <v>439</v>
      </c>
      <c r="HL101" s="6" t="n">
        <f aca="false">HL100-HK86+HL86</f>
        <v>256</v>
      </c>
      <c r="HM101" s="6" t="n">
        <f aca="false">HM100-HL86+HM86</f>
        <v>492</v>
      </c>
      <c r="HN101" s="6" t="n">
        <f aca="false">HN100-HM86+HN86</f>
        <v>854</v>
      </c>
      <c r="HO101" s="6" t="n">
        <f aca="false">HO100-HN86+HO86</f>
        <v>537</v>
      </c>
      <c r="HP101" s="6" t="n">
        <f aca="false">HP100-HO86+HP86</f>
        <v>1080</v>
      </c>
      <c r="HQ101" s="6" t="n">
        <f aca="false">HQ100-HP86+HQ86</f>
        <v>643</v>
      </c>
      <c r="HR101" s="6" t="n">
        <f aca="false">HR100-HQ86+HR86</f>
        <v>584</v>
      </c>
      <c r="HS101" s="6" t="n">
        <f aca="false">HS100-HR86+HS86</f>
        <v>300</v>
      </c>
      <c r="HT101" s="6" t="n">
        <f aca="false">HT100-HS86+HT86</f>
        <v>285</v>
      </c>
      <c r="HU101" s="6" t="n">
        <f aca="false">HU100-HT86+HU86</f>
        <v>203</v>
      </c>
      <c r="HV101" s="6" t="n">
        <f aca="false">HV100-HU86+HV86</f>
        <v>170</v>
      </c>
      <c r="HW101" s="6" t="n">
        <f aca="false">HW100-HV86+HW86</f>
        <v>205</v>
      </c>
      <c r="HX101" s="6" t="n">
        <f aca="false">HX100-HW86+HX86</f>
        <v>568</v>
      </c>
      <c r="HY101" s="6" t="n">
        <f aca="false">HY100-HX86+HY86</f>
        <v>759</v>
      </c>
      <c r="HZ101" s="6" t="n">
        <f aca="false">HZ100-HY86+HZ86</f>
        <v>515</v>
      </c>
      <c r="IA101" s="6" t="n">
        <f aca="false">IA100-HZ86+IA86</f>
        <v>156</v>
      </c>
      <c r="IB101" s="5" t="s">
        <v>26</v>
      </c>
      <c r="IC101" s="3" t="s">
        <v>31</v>
      </c>
      <c r="ID101" s="6" t="n">
        <f aca="false">ID100-IC86+ID86</f>
        <v>921</v>
      </c>
      <c r="IE101" s="6" t="n">
        <f aca="false">IE100-ID86+IE86</f>
        <v>544</v>
      </c>
      <c r="IF101" s="6" t="n">
        <f aca="false">IF100-IE86+IF86</f>
        <v>335</v>
      </c>
      <c r="IG101" s="6" t="n">
        <f aca="false">IG100-IF86+IG86</f>
        <v>872</v>
      </c>
      <c r="IH101" s="6" t="n">
        <f aca="false">IH100-IG86+IH86</f>
        <v>2652</v>
      </c>
      <c r="II101" s="6" t="n">
        <f aca="false">II100-IH86+II86</f>
        <v>952</v>
      </c>
      <c r="IJ101" s="6" t="n">
        <f aca="false">IJ100-II86+IJ86</f>
        <v>1976</v>
      </c>
      <c r="IK101" s="6" t="n">
        <f aca="false">IK100-IJ86+IK86</f>
        <v>2031</v>
      </c>
      <c r="IL101" s="6" t="n">
        <f aca="false">IL100-IK86+IL86</f>
        <v>2223</v>
      </c>
      <c r="IM101" s="6" t="n">
        <f aca="false">IM100-IL86+IM86</f>
        <v>1738</v>
      </c>
      <c r="IN101" s="6" t="n">
        <f aca="false">IN100-IM86+IN86</f>
        <v>5411</v>
      </c>
      <c r="IO101" s="6" t="n">
        <f aca="false">IO100-IN86+IO86</f>
        <v>4400</v>
      </c>
      <c r="IP101" s="6" t="n">
        <f aca="false">IP100-IO86+IP86</f>
        <v>3652</v>
      </c>
      <c r="IQ101" s="6" t="n">
        <f aca="false">IQ100-IP86+IQ86</f>
        <v>1360</v>
      </c>
      <c r="IR101" s="6" t="n">
        <f aca="false">IR100-IQ86+IR86</f>
        <v>1157</v>
      </c>
      <c r="IS101" s="6" t="n">
        <f aca="false">IS100-IR86+IS86</f>
        <v>1474</v>
      </c>
      <c r="IT101" s="6" t="n">
        <f aca="false">IT100-IS86+IT86</f>
        <v>2222</v>
      </c>
      <c r="IU101" s="6" t="n">
        <f aca="false">IU100-IT86+IU86</f>
        <v>1765</v>
      </c>
      <c r="IV101" s="6" t="n">
        <f aca="false">IV100-IU86+IV86</f>
        <v>2269</v>
      </c>
      <c r="IW101" s="6" t="n">
        <f aca="false">IW100-IV86+IW86</f>
        <v>4812</v>
      </c>
      <c r="IX101" s="6" t="n">
        <f aca="false">IX100-IW86+IX86</f>
        <v>6163</v>
      </c>
      <c r="IY101" s="6" t="n">
        <f aca="false">IY100-IX86+IY86</f>
        <v>2212</v>
      </c>
      <c r="IZ101" s="5" t="s">
        <v>26</v>
      </c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</row>
    <row r="102" customFormat="false" ht="12.8" hidden="false" customHeight="false" outlineLevel="0" collapsed="false">
      <c r="A102" s="3" t="s">
        <v>27</v>
      </c>
      <c r="B102" s="1"/>
      <c r="C102" s="6" t="n">
        <f aca="false">C101-B87+C87</f>
        <v>6015</v>
      </c>
      <c r="D102" s="6" t="n">
        <f aca="false">D101-C87+D87</f>
        <v>4601</v>
      </c>
      <c r="E102" s="6" t="n">
        <f aca="false">E101-D87+E87</f>
        <v>3284</v>
      </c>
      <c r="F102" s="6" t="n">
        <f aca="false">F101-E87+F87</f>
        <v>2179</v>
      </c>
      <c r="G102" s="6" t="n">
        <f aca="false">G101-F87+G87</f>
        <v>3230</v>
      </c>
      <c r="H102" s="6" t="n">
        <f aca="false">H101-G87+H87</f>
        <v>3324</v>
      </c>
      <c r="I102" s="6" t="n">
        <f aca="false">I101-H87+I87</f>
        <v>3940</v>
      </c>
      <c r="J102" s="6" t="n">
        <f aca="false">J101-I87+J87</f>
        <v>2650</v>
      </c>
      <c r="K102" s="6" t="n">
        <f aca="false">K101-J87+K87</f>
        <v>2879</v>
      </c>
      <c r="L102" s="6" t="n">
        <f aca="false">L101-K87+L87</f>
        <v>2564</v>
      </c>
      <c r="M102" s="6" t="n">
        <f aca="false">M101-L87+M87</f>
        <v>2484</v>
      </c>
      <c r="N102" s="6" t="n">
        <f aca="false">N101-M87+N87</f>
        <v>2596</v>
      </c>
      <c r="O102" s="6" t="n">
        <f aca="false">O101-N87+O87</f>
        <v>2037</v>
      </c>
      <c r="P102" s="6" t="n">
        <f aca="false">P101-O87+P87</f>
        <v>2003</v>
      </c>
      <c r="Q102" s="6" t="n">
        <f aca="false">Q101-P87+Q87</f>
        <v>1677</v>
      </c>
      <c r="R102" s="6" t="n">
        <f aca="false">R101-Q87+R87</f>
        <v>1575</v>
      </c>
      <c r="S102" s="6" t="n">
        <f aca="false">S101-R87+S87</f>
        <v>2156</v>
      </c>
      <c r="T102" s="6" t="n">
        <f aca="false">T101-S87+T87</f>
        <v>1938</v>
      </c>
      <c r="U102" s="6" t="n">
        <f aca="false">U101-T87+U87</f>
        <v>1294</v>
      </c>
      <c r="V102" s="6" t="n">
        <f aca="false">V101-U87+V87</f>
        <v>1080</v>
      </c>
      <c r="W102" s="6" t="n">
        <f aca="false">W101-V87+W87</f>
        <v>650</v>
      </c>
      <c r="X102" s="6" t="n">
        <f aca="false">X101-W87+X87</f>
        <v>446</v>
      </c>
      <c r="Y102" s="6" t="n">
        <f aca="false">Y101-X87+Y87</f>
        <v>568</v>
      </c>
      <c r="Z102" s="6" t="n">
        <f aca="false">Z101-Y87+Z87</f>
        <v>495</v>
      </c>
      <c r="AA102" s="6" t="n">
        <f aca="false">AA101-Z87+AA87</f>
        <v>537</v>
      </c>
      <c r="AB102" s="6" t="n">
        <f aca="false">AB101-AA87+AB87</f>
        <v>686</v>
      </c>
      <c r="AC102" s="6" t="n">
        <f aca="false">AC101-AB87+AC87</f>
        <v>1019</v>
      </c>
      <c r="AD102" s="6" t="n">
        <f aca="false">AD101-AC87+AD87</f>
        <v>981</v>
      </c>
      <c r="AE102" s="6" t="n">
        <f aca="false">AE101-AD87+AE87</f>
        <v>838</v>
      </c>
      <c r="AF102" s="5" t="s">
        <v>27</v>
      </c>
      <c r="AG102" s="1"/>
      <c r="AH102" s="6" t="n">
        <f aca="false">AH101-AG87+AH87</f>
        <v>2369</v>
      </c>
      <c r="AI102" s="6" t="n">
        <f aca="false">AI101-AH87+AI87</f>
        <v>1877</v>
      </c>
      <c r="AJ102" s="6" t="n">
        <f aca="false">AJ101-AI87+AJ87</f>
        <v>1935</v>
      </c>
      <c r="AK102" s="6" t="n">
        <f aca="false">AK101-AJ87+AK87</f>
        <v>1801</v>
      </c>
      <c r="AL102" s="6" t="n">
        <f aca="false">AL101-AK87+AL87</f>
        <v>2332</v>
      </c>
      <c r="AM102" s="6" t="n">
        <f aca="false">AM101-AL87+AM87</f>
        <v>2588</v>
      </c>
      <c r="AN102" s="6" t="n">
        <f aca="false">AN101-AM87+AN87</f>
        <v>3390</v>
      </c>
      <c r="AO102" s="6" t="n">
        <f aca="false">AO101-AN87+AO87</f>
        <v>3341</v>
      </c>
      <c r="AP102" s="6" t="n">
        <f aca="false">AP101-AO87+AP87</f>
        <v>3414</v>
      </c>
      <c r="AQ102" s="6" t="n">
        <f aca="false">AQ101-AP87+AQ87</f>
        <v>3116</v>
      </c>
      <c r="AR102" s="6" t="n">
        <f aca="false">AR101-AQ87+AR87</f>
        <v>3803</v>
      </c>
      <c r="AS102" s="6" t="n">
        <f aca="false">AS101-AR87+AS87</f>
        <v>4212</v>
      </c>
      <c r="AT102" s="6" t="n">
        <f aca="false">AT101-AS87+AT87</f>
        <v>4303</v>
      </c>
      <c r="AU102" s="6" t="n">
        <f aca="false">AU101-AT87+AU87</f>
        <v>4203</v>
      </c>
      <c r="AV102" s="6" t="n">
        <f aca="false">AV101-AU87+AV87</f>
        <v>4810</v>
      </c>
      <c r="AW102" s="6" t="n">
        <f aca="false">AW101-AV87+AW87</f>
        <v>4019</v>
      </c>
      <c r="AX102" s="6" t="n">
        <f aca="false">AX101-AW87+AX87</f>
        <v>4226</v>
      </c>
      <c r="AY102" s="6" t="n">
        <f aca="false">AY101-AX87+AY87</f>
        <v>4017</v>
      </c>
      <c r="AZ102" s="6" t="n">
        <f aca="false">AZ101-AY87+AZ87</f>
        <v>3350</v>
      </c>
      <c r="BA102" s="6" t="n">
        <f aca="false">BA101-AZ87+BA87</f>
        <v>2907</v>
      </c>
      <c r="BB102" s="6" t="n">
        <f aca="false">BB101-BA87+BB87</f>
        <v>1806</v>
      </c>
      <c r="BC102" s="6" t="n">
        <f aca="false">BC101-BB87+BC87</f>
        <v>1330</v>
      </c>
      <c r="BD102" s="6" t="n">
        <f aca="false">BD101-BC87+BD87</f>
        <v>1732</v>
      </c>
      <c r="BE102" s="6" t="n">
        <f aca="false">BE101-BD87+BE87</f>
        <v>1094</v>
      </c>
      <c r="BF102" s="6" t="n">
        <f aca="false">BF101-BE87+BF87</f>
        <v>1362</v>
      </c>
      <c r="BG102" s="6" t="n">
        <f aca="false">BG101-BF87+BG87</f>
        <v>1878</v>
      </c>
      <c r="BH102" s="6" t="n">
        <f aca="false">BH101-BG87+BH87</f>
        <v>2358</v>
      </c>
      <c r="BI102" s="6" t="n">
        <f aca="false">BI101-BH87+BI87</f>
        <v>2299</v>
      </c>
      <c r="BJ102" s="6" t="n">
        <f aca="false">BJ101-BI87+BJ87</f>
        <v>632</v>
      </c>
      <c r="BK102" s="5" t="s">
        <v>27</v>
      </c>
      <c r="BL102" s="1"/>
      <c r="BM102" s="6" t="n">
        <f aca="false">BM101-BL87+BM87</f>
        <v>1206</v>
      </c>
      <c r="BN102" s="6" t="n">
        <f aca="false">BN101-BM87+BN87</f>
        <v>1158</v>
      </c>
      <c r="BO102" s="6" t="n">
        <f aca="false">BO101-BN87+BO87</f>
        <v>1024</v>
      </c>
      <c r="BP102" s="6" t="n">
        <f aca="false">BP101-BO87+BP87</f>
        <v>787</v>
      </c>
      <c r="BQ102" s="6" t="n">
        <f aca="false">BQ101-BP87+BQ87</f>
        <v>939</v>
      </c>
      <c r="BR102" s="6" t="n">
        <f aca="false">BR101-BQ87+BR87</f>
        <v>1014</v>
      </c>
      <c r="BS102" s="6" t="n">
        <f aca="false">BS101-BR87+BS87</f>
        <v>1353</v>
      </c>
      <c r="BT102" s="6" t="n">
        <f aca="false">BT101-BS87+BT87</f>
        <v>1096</v>
      </c>
      <c r="BU102" s="6" t="n">
        <f aca="false">BU101-BT87+BU87</f>
        <v>1401</v>
      </c>
      <c r="BV102" s="6" t="n">
        <f aca="false">BV101-BU87+BV87</f>
        <v>1332</v>
      </c>
      <c r="BW102" s="6" t="n">
        <f aca="false">BW101-BV87+BW87</f>
        <v>1501</v>
      </c>
      <c r="BX102" s="6" t="n">
        <f aca="false">BX101-BW87+BX87</f>
        <v>1298</v>
      </c>
      <c r="BY102" s="6" t="n">
        <f aca="false">BY101-BX87+BY87</f>
        <v>1283</v>
      </c>
      <c r="BZ102" s="6" t="n">
        <f aca="false">BZ101-BY87+BZ87</f>
        <v>1366</v>
      </c>
      <c r="CA102" s="6" t="n">
        <f aca="false">CA101-BZ87+CA87</f>
        <v>1367</v>
      </c>
      <c r="CB102" s="6" t="n">
        <f aca="false">CB101-CA87+CB87</f>
        <v>1502</v>
      </c>
      <c r="CC102" s="6" t="n">
        <f aca="false">CC101-CB87+CC87</f>
        <v>1528</v>
      </c>
      <c r="CD102" s="6" t="n">
        <f aca="false">CD101-CC87+CD87</f>
        <v>1413</v>
      </c>
      <c r="CE102" s="6" t="n">
        <f aca="false">CE101-CD87+CE87</f>
        <v>1251</v>
      </c>
      <c r="CF102" s="6" t="n">
        <f aca="false">CF101-CE87+CF87</f>
        <v>1081</v>
      </c>
      <c r="CG102" s="6" t="n">
        <f aca="false">CG101-CF87+CG87</f>
        <v>797</v>
      </c>
      <c r="CH102" s="6" t="n">
        <f aca="false">CH101-CG87+CH87</f>
        <v>551</v>
      </c>
      <c r="CI102" s="6" t="n">
        <f aca="false">CI101-CH87+CI87</f>
        <v>605</v>
      </c>
      <c r="CJ102" s="6" t="n">
        <f aca="false">CJ101-CI87+CJ87</f>
        <v>441</v>
      </c>
      <c r="CK102" s="6" t="n">
        <f aca="false">CK101-CJ87+CK87</f>
        <v>406</v>
      </c>
      <c r="CL102" s="6" t="n">
        <f aca="false">CL101-CK87+CL87</f>
        <v>515</v>
      </c>
      <c r="CM102" s="6" t="n">
        <f aca="false">CM101-CL87+CM87</f>
        <v>496</v>
      </c>
      <c r="CN102" s="6" t="n">
        <f aca="false">CN101-CM87+CN87</f>
        <v>473</v>
      </c>
      <c r="CO102" s="6" t="n">
        <f aca="false">CO101-CN87+CO87</f>
        <v>122</v>
      </c>
      <c r="CP102" s="5" t="s">
        <v>27</v>
      </c>
      <c r="CQ102" s="1"/>
      <c r="CR102" s="6" t="n">
        <f aca="false">CR101+CR87</f>
        <v>0</v>
      </c>
      <c r="CS102" s="6" t="n">
        <f aca="false">CS101-CR87+CS87</f>
        <v>141</v>
      </c>
      <c r="CT102" s="6" t="n">
        <f aca="false">CT101-CS87+CT87</f>
        <v>126</v>
      </c>
      <c r="CU102" s="6" t="n">
        <f aca="false">CU101-CT87+CU87</f>
        <v>211</v>
      </c>
      <c r="CV102" s="6" t="n">
        <f aca="false">CV101-CU87+CV87</f>
        <v>184</v>
      </c>
      <c r="CW102" s="6" t="n">
        <f aca="false">CW101-CV87+CW87</f>
        <v>251</v>
      </c>
      <c r="CX102" s="6" t="n">
        <f aca="false">CX101-CW87+CX87</f>
        <v>181</v>
      </c>
      <c r="CY102" s="6" t="n">
        <f aca="false">CY101-CX87+CY87</f>
        <v>198</v>
      </c>
      <c r="CZ102" s="6" t="n">
        <f aca="false">CZ101-CY87+CZ87</f>
        <v>164</v>
      </c>
      <c r="DA102" s="6" t="n">
        <f aca="false">DA101-CZ87+DA87</f>
        <v>110</v>
      </c>
      <c r="DB102" s="6" t="n">
        <f aca="false">DB101-DA87+DB87</f>
        <v>184</v>
      </c>
      <c r="DC102" s="6" t="n">
        <f aca="false">DC101-DB87+DC87</f>
        <v>147</v>
      </c>
      <c r="DD102" s="6" t="n">
        <f aca="false">DD101-DC87+DD87</f>
        <v>231</v>
      </c>
      <c r="DE102" s="6" t="n">
        <f aca="false">DE101-DD87+DE87</f>
        <v>187</v>
      </c>
      <c r="DF102" s="6" t="n">
        <f aca="false">DF101-DE87+DF87</f>
        <v>257</v>
      </c>
      <c r="DG102" s="6" t="n">
        <f aca="false">DG101-DF87+DG87</f>
        <v>229</v>
      </c>
      <c r="DH102" s="6" t="n">
        <f aca="false">DH101-DG87+DH87</f>
        <v>323</v>
      </c>
      <c r="DI102" s="6" t="n">
        <f aca="false">DI101-DH87+DI87</f>
        <v>82</v>
      </c>
      <c r="DJ102" s="5" t="s">
        <v>27</v>
      </c>
      <c r="DK102" s="1"/>
      <c r="DL102" s="6" t="n">
        <f aca="false">DL101-DK87+DL87</f>
        <v>111</v>
      </c>
      <c r="DM102" s="6" t="n">
        <f aca="false">DM101-DL87+DM87</f>
        <v>137</v>
      </c>
      <c r="DN102" s="6" t="n">
        <f aca="false">DN101-DM87+DN87</f>
        <v>163</v>
      </c>
      <c r="DO102" s="6" t="n">
        <f aca="false">DO101-DN87+DO87</f>
        <v>201</v>
      </c>
      <c r="DP102" s="6" t="n">
        <f aca="false">DP101-DO87+DP87</f>
        <v>243</v>
      </c>
      <c r="DQ102" s="6" t="n">
        <f aca="false">DQ101-DP87+DQ87</f>
        <v>216</v>
      </c>
      <c r="DR102" s="6" t="n">
        <f aca="false">DR101-DQ87+DR87</f>
        <v>249</v>
      </c>
      <c r="DS102" s="6" t="n">
        <f aca="false">DS101-DR87+DS87</f>
        <v>139</v>
      </c>
      <c r="DT102" s="6" t="n">
        <f aca="false">DT101-DS87+DT87</f>
        <v>91</v>
      </c>
      <c r="DU102" s="6" t="n">
        <f aca="false">DU101-DT87+DU87</f>
        <v>126</v>
      </c>
      <c r="DV102" s="6" t="n">
        <f aca="false">DV101-DU87+DV87</f>
        <v>65</v>
      </c>
      <c r="DW102" s="6" t="n">
        <f aca="false">DW101-DV87+DW87</f>
        <v>39</v>
      </c>
      <c r="DX102" s="6" t="n">
        <f aca="false">DX101-DW87+DX87</f>
        <v>61</v>
      </c>
      <c r="DY102" s="6" t="n">
        <f aca="false">DY101-DX87+DY87</f>
        <v>61</v>
      </c>
      <c r="DZ102" s="6" t="n">
        <f aca="false">DZ101-DY87+DZ87</f>
        <v>121</v>
      </c>
      <c r="EA102" s="6" t="n">
        <f aca="false">EA101-DZ87+EA87</f>
        <v>31</v>
      </c>
      <c r="EB102" s="5" t="s">
        <v>27</v>
      </c>
      <c r="EC102" s="1"/>
      <c r="ED102" s="6" t="n">
        <f aca="false">ED101-EC87+ED87</f>
        <v>377</v>
      </c>
      <c r="EE102" s="6" t="n">
        <f aca="false">EE101-ED87+EE87</f>
        <v>358</v>
      </c>
      <c r="EF102" s="6" t="n">
        <f aca="false">EF101-EE87+EF87</f>
        <v>415</v>
      </c>
      <c r="EG102" s="6" t="n">
        <f aca="false">EG101-EF87+EG87</f>
        <v>328</v>
      </c>
      <c r="EH102" s="6" t="n">
        <f aca="false">EH101-EG87+EH87</f>
        <v>314</v>
      </c>
      <c r="EI102" s="6" t="n">
        <f aca="false">EI101-EH87+EI87</f>
        <v>156</v>
      </c>
      <c r="EJ102" s="6" t="n">
        <f aca="false">EJ101-EI87+EJ87</f>
        <v>93</v>
      </c>
      <c r="EK102" s="6" t="n">
        <f aca="false">EK101-EJ87+EK87</f>
        <v>143</v>
      </c>
      <c r="EL102" s="6" t="n">
        <f aca="false">EL101-EK87+EL87</f>
        <v>125</v>
      </c>
      <c r="EM102" s="6" t="n">
        <f aca="false">EM101-EL87+EM87</f>
        <v>65</v>
      </c>
      <c r="EN102" s="6" t="n">
        <f aca="false">EN101-EM87+EN87</f>
        <v>66</v>
      </c>
      <c r="EO102" s="6" t="n">
        <f aca="false">EO101-EN87+EO87</f>
        <v>71</v>
      </c>
      <c r="EP102" s="6" t="n">
        <f aca="false">EP101-EO87+EP87</f>
        <v>85</v>
      </c>
      <c r="EQ102" s="6" t="n">
        <f aca="false">EQ101-EP87+EQ87</f>
        <v>30</v>
      </c>
      <c r="ER102" s="5" t="s">
        <v>27</v>
      </c>
      <c r="ES102" s="1"/>
      <c r="ET102" s="6" t="n">
        <f aca="false">ET101-ES87+ET87</f>
        <v>295</v>
      </c>
      <c r="EU102" s="6" t="n">
        <f aca="false">EU101-ET87+EU87</f>
        <v>288</v>
      </c>
      <c r="EV102" s="6" t="n">
        <f aca="false">EV101-EU87+EV87</f>
        <v>66</v>
      </c>
      <c r="EW102" s="6" t="n">
        <f aca="false">EW101-EV87+EW87</f>
        <v>44</v>
      </c>
      <c r="EX102" s="6" t="n">
        <f aca="false">EX101-EW87+EX87</f>
        <v>355</v>
      </c>
      <c r="EY102" s="6" t="n">
        <f aca="false">EY101-EX87+EY87</f>
        <v>557</v>
      </c>
      <c r="EZ102" s="6" t="n">
        <f aca="false">EZ101-EY87+EZ87</f>
        <v>315</v>
      </c>
      <c r="FA102" s="6" t="n">
        <f aca="false">FA101-EZ87+FA87</f>
        <v>1162</v>
      </c>
      <c r="FB102" s="6" t="n">
        <f aca="false">FB101-FA87+FB87</f>
        <v>845</v>
      </c>
      <c r="FC102" s="6" t="n">
        <f aca="false">FC101-FB87+FC87</f>
        <v>702</v>
      </c>
      <c r="FD102" s="6" t="n">
        <f aca="false">FD101-FC87+FD87</f>
        <v>1111</v>
      </c>
      <c r="FE102" s="6" t="n">
        <f aca="false">FE101-FD87+FE87</f>
        <v>2985</v>
      </c>
      <c r="FF102" s="6" t="n">
        <f aca="false">FF101-FE87+FF87</f>
        <v>1530</v>
      </c>
      <c r="FG102" s="6" t="n">
        <f aca="false">FG101-FF87+FG87</f>
        <v>2187</v>
      </c>
      <c r="FH102" s="6" t="n">
        <f aca="false">FH101-FG87+FH87</f>
        <v>2532</v>
      </c>
      <c r="FI102" s="6" t="n">
        <f aca="false">FI101-FH87+FI87</f>
        <v>3066</v>
      </c>
      <c r="FJ102" s="6" t="n">
        <f aca="false">FJ101-FI87+FJ87</f>
        <v>2486</v>
      </c>
      <c r="FK102" s="6" t="n">
        <f aca="false">FK101-FJ87+FK87</f>
        <v>6431</v>
      </c>
      <c r="FL102" s="6" t="n">
        <f aca="false">FL101-FK87+FL87</f>
        <v>5164</v>
      </c>
      <c r="FM102" s="6" t="n">
        <f aca="false">FM101-FL87+FM87</f>
        <v>3776</v>
      </c>
      <c r="FN102" s="6" t="n">
        <f aca="false">FN101-FM87+FN87</f>
        <v>1823</v>
      </c>
      <c r="FO102" s="6" t="n">
        <f aca="false">FO101-FN87+FO87</f>
        <v>1232</v>
      </c>
      <c r="FP102" s="6" t="n">
        <f aca="false">FP101-FO87+FP87</f>
        <v>1820</v>
      </c>
      <c r="FQ102" s="6" t="n">
        <f aca="false">FQ101-FP87+FQ87</f>
        <v>2407</v>
      </c>
      <c r="FR102" s="6" t="n">
        <f aca="false">FR101-FQ87+FR87</f>
        <v>1847</v>
      </c>
      <c r="FS102" s="6" t="n">
        <f aca="false">FS101-FR87+FS87</f>
        <v>2813</v>
      </c>
      <c r="FT102" s="6" t="n">
        <f aca="false">FT101-FS87+FT87</f>
        <v>5734</v>
      </c>
      <c r="FU102" s="6" t="n">
        <f aca="false">FU101-FT87+FU87</f>
        <v>6958</v>
      </c>
      <c r="FV102" s="6" t="n">
        <f aca="false">FV101-FU87+FV87</f>
        <v>1893</v>
      </c>
      <c r="FW102" s="5" t="s">
        <v>27</v>
      </c>
      <c r="FX102" s="1"/>
      <c r="FY102" s="6" t="n">
        <f aca="false">FY101-FX87+FY87</f>
        <v>9885</v>
      </c>
      <c r="FZ102" s="6" t="n">
        <f aca="false">FZ101-FY87+FZ87</f>
        <v>7924</v>
      </c>
      <c r="GA102" s="6" t="n">
        <f aca="false">GA101-FZ87+GA87</f>
        <v>6309</v>
      </c>
      <c r="GB102" s="6" t="n">
        <f aca="false">GB101-GA87+GB87</f>
        <v>4811</v>
      </c>
      <c r="GC102" s="6" t="n">
        <f aca="false">GC101-GB87+GC87</f>
        <v>6856</v>
      </c>
      <c r="GD102" s="6" t="n">
        <f aca="false">GD101-GC87+GD87</f>
        <v>7483</v>
      </c>
      <c r="GE102" s="6" t="n">
        <f aca="false">GE101-GD87+GE87</f>
        <v>8998</v>
      </c>
      <c r="GF102" s="6" t="n">
        <f aca="false">GF101-GE87+GF87</f>
        <v>8249</v>
      </c>
      <c r="GG102" s="6" t="n">
        <f aca="false">GG101-GF87+GG87</f>
        <v>8539</v>
      </c>
      <c r="GH102" s="6" t="n">
        <f aca="false">GH101-GG87+GH87</f>
        <v>7714</v>
      </c>
      <c r="GI102" s="6" t="n">
        <f aca="false">GI101-GH87+GI87</f>
        <v>8899</v>
      </c>
      <c r="GJ102" s="6" t="n">
        <f aca="false">GJ101-GI87+GJ87</f>
        <v>11091</v>
      </c>
      <c r="GK102" s="6" t="n">
        <f aca="false">GK101-GJ87+GK87</f>
        <v>9153</v>
      </c>
      <c r="GL102" s="6" t="n">
        <f aca="false">FG102+DL102+CT102+BZ102+AU102+P102</f>
        <v>9996</v>
      </c>
      <c r="GM102" s="6" t="n">
        <f aca="false">FH102+DM102+CU102+CA102+AV102+Q102+EC102</f>
        <v>10734</v>
      </c>
      <c r="GN102" s="6" t="n">
        <f aca="false">FI102+DN102+CV102+CB102+AW102+R102+ED102</f>
        <v>10886</v>
      </c>
      <c r="GO102" s="6" t="n">
        <f aca="false">FJ102+DO102+CW102+CC102+AX102+S102+EE102</f>
        <v>11206</v>
      </c>
      <c r="GP102" s="6" t="n">
        <f aca="false">FK102+DP102+CX102+CD102+AY102+T102+EF102</f>
        <v>14638</v>
      </c>
      <c r="GQ102" s="6" t="n">
        <f aca="false">FL102+DQ102+CY102+CE102+AZ102+U102+EG102</f>
        <v>11801</v>
      </c>
      <c r="GR102" s="10" t="n">
        <f aca="false">FM102+DR102+CZ102+CF102+BA102+V102+EH102</f>
        <v>9571</v>
      </c>
      <c r="GS102" s="10" t="n">
        <f aca="false">FN102+DS102+DA102+CG102+BB102+W102+EI102</f>
        <v>5481</v>
      </c>
      <c r="GT102" s="10" t="n">
        <f aca="false">FO102+DT102+DB102+CH102+BC102+X102+EJ102</f>
        <v>3927</v>
      </c>
      <c r="GU102" s="10" t="n">
        <f aca="false">FP102+DU102+DC102+CI102+BD102+Y102+EK102</f>
        <v>5141</v>
      </c>
      <c r="GV102" s="6" t="n">
        <f aca="false">Z102+BE102+CJ102+DD102+DV102+EL102+FQ102</f>
        <v>4858</v>
      </c>
      <c r="GW102" s="6" t="n">
        <f aca="false">AA102+BF102+CK102+DE102+DW102+EM102+FR102</f>
        <v>4443</v>
      </c>
      <c r="GX102" s="6" t="n">
        <f aca="false">AB102+BG102+CL102+DF102+DX102+EN102+FS102</f>
        <v>6276</v>
      </c>
      <c r="GY102" s="6" t="n">
        <f aca="false">AC102+BH102+CM102+DG102+DY102+EO102+FT102</f>
        <v>9968</v>
      </c>
      <c r="GZ102" s="6" t="n">
        <f aca="false">AD102+BI102+CN102+DH102+DZ102+EP102+FU102</f>
        <v>11240</v>
      </c>
      <c r="HA102" s="6" t="n">
        <f aca="false">AE102+BJ102+CO102+DI102+EA102+EQ102+FV102</f>
        <v>3628</v>
      </c>
      <c r="HB102" s="9" t="n">
        <f aca="false">(GZ102-GZ101)/(GZ101+0.01)*100</f>
        <v>1.59074332000785</v>
      </c>
      <c r="HC102" s="9" t="n">
        <f aca="false">(GZ102-GY102)/(GY102+0.01)*100</f>
        <v>12.7608218691594</v>
      </c>
      <c r="HD102" s="5" t="s">
        <v>27</v>
      </c>
      <c r="HE102" s="6" t="n">
        <f aca="false">HE101+HE87</f>
        <v>260</v>
      </c>
      <c r="HF102" s="6" t="n">
        <f aca="false">HF101-HE87+HF87</f>
        <v>495</v>
      </c>
      <c r="HG102" s="6" t="n">
        <f aca="false">HG101-HF87+HG87</f>
        <v>322</v>
      </c>
      <c r="HH102" s="6" t="n">
        <f aca="false">HH101-HG87+HH87</f>
        <v>368</v>
      </c>
      <c r="HI102" s="6" t="n">
        <f aca="false">HI101-HH87+HI87</f>
        <v>225</v>
      </c>
      <c r="HJ102" s="6" t="n">
        <f aca="false">HJ101-HI87+HJ87</f>
        <v>353</v>
      </c>
      <c r="HK102" s="6" t="n">
        <f aca="false">HK101-HJ87+HK87</f>
        <v>419</v>
      </c>
      <c r="HL102" s="6" t="n">
        <f aca="false">HL101-HK87+HL87</f>
        <v>255</v>
      </c>
      <c r="HM102" s="6" t="n">
        <f aca="false">HM101-HL87+HM87</f>
        <v>542</v>
      </c>
      <c r="HN102" s="6" t="n">
        <f aca="false">HN101-HM87+HN87</f>
        <v>808</v>
      </c>
      <c r="HO102" s="6" t="n">
        <f aca="false">HO101-HN87+HO87</f>
        <v>685</v>
      </c>
      <c r="HP102" s="6" t="n">
        <f aca="false">HP101-HO87+HP87</f>
        <v>944</v>
      </c>
      <c r="HQ102" s="6" t="n">
        <f aca="false">HQ101-HP87+HQ87</f>
        <v>685</v>
      </c>
      <c r="HR102" s="6" t="n">
        <f aca="false">HR101-HQ87+HR87</f>
        <v>529</v>
      </c>
      <c r="HS102" s="6" t="n">
        <f aca="false">HS101-HR87+HS87</f>
        <v>396</v>
      </c>
      <c r="HT102" s="6" t="n">
        <f aca="false">HT101-HS87+HT87</f>
        <v>181</v>
      </c>
      <c r="HU102" s="6" t="n">
        <f aca="false">HU101-HT87+HU87</f>
        <v>203</v>
      </c>
      <c r="HV102" s="6" t="n">
        <f aca="false">HV101-HU87+HV87</f>
        <v>174</v>
      </c>
      <c r="HW102" s="6" t="n">
        <f aca="false">HW101-HV87+HW87</f>
        <v>204</v>
      </c>
      <c r="HX102" s="6" t="n">
        <f aca="false">HX101-HW87+HX87</f>
        <v>571</v>
      </c>
      <c r="HY102" s="6" t="n">
        <f aca="false">HY101-HX87+HY87</f>
        <v>796</v>
      </c>
      <c r="HZ102" s="6" t="n">
        <f aca="false">HZ101-HY87+HZ87</f>
        <v>479</v>
      </c>
      <c r="IA102" s="6" t="n">
        <f aca="false">IA101-HZ87+IA87</f>
        <v>147</v>
      </c>
      <c r="IB102" s="5" t="s">
        <v>27</v>
      </c>
      <c r="IC102" s="3" t="s">
        <v>31</v>
      </c>
      <c r="ID102" s="6" t="n">
        <f aca="false">ID101-IC87+ID87</f>
        <v>875</v>
      </c>
      <c r="IE102" s="6" t="n">
        <f aca="false">IE101-ID87+IE87</f>
        <v>523</v>
      </c>
      <c r="IF102" s="6" t="n">
        <f aca="false">IF101-IE87+IF87</f>
        <v>334</v>
      </c>
      <c r="IG102" s="6" t="n">
        <f aca="false">IG101-IF87+IG87</f>
        <v>886</v>
      </c>
      <c r="IH102" s="6" t="n">
        <f aca="false">IH101-IG87+IH87</f>
        <v>2632</v>
      </c>
      <c r="II102" s="6" t="n">
        <f aca="false">II101-IH87+II87</f>
        <v>1111</v>
      </c>
      <c r="IJ102" s="6" t="n">
        <f aca="false">IJ101-II87+IJ87</f>
        <v>1932</v>
      </c>
      <c r="IK102" s="6" t="n">
        <f aca="false">IK101-IJ87+IK87</f>
        <v>1990</v>
      </c>
      <c r="IL102" s="6" t="n">
        <f aca="false">IL101-IK87+IL87</f>
        <v>2258</v>
      </c>
      <c r="IM102" s="6" t="n">
        <f aca="false">IM101-IL87+IM87</f>
        <v>1826</v>
      </c>
      <c r="IN102" s="6" t="n">
        <f aca="false">IN101-IM87+IN87</f>
        <v>5587</v>
      </c>
      <c r="IO102" s="6" t="n">
        <f aca="false">IO101-IN87+IO87</f>
        <v>4479</v>
      </c>
      <c r="IP102" s="6" t="n">
        <f aca="false">IP101-IO87+IP87</f>
        <v>3247</v>
      </c>
      <c r="IQ102" s="6" t="n">
        <f aca="false">IQ101-IP87+IQ87</f>
        <v>1427</v>
      </c>
      <c r="IR102" s="6" t="n">
        <f aca="false">IR101-IQ87+IR87</f>
        <v>1051</v>
      </c>
      <c r="IS102" s="6" t="n">
        <f aca="false">IS101-IR87+IS87</f>
        <v>1617</v>
      </c>
      <c r="IT102" s="6" t="n">
        <f aca="false">IT101-IS87+IT87</f>
        <v>2233</v>
      </c>
      <c r="IU102" s="6" t="n">
        <f aca="false">IU101-IT87+IU87</f>
        <v>1643</v>
      </c>
      <c r="IV102" s="6" t="n">
        <f aca="false">IV101-IU87+IV87</f>
        <v>2242</v>
      </c>
      <c r="IW102" s="6" t="n">
        <f aca="false">IW101-IV87+IW87</f>
        <v>4938</v>
      </c>
      <c r="IX102" s="6" t="n">
        <f aca="false">IX101-IW87+IX87</f>
        <v>6479</v>
      </c>
      <c r="IY102" s="6" t="n">
        <f aca="false">IY101-IX87+IY87</f>
        <v>1746</v>
      </c>
      <c r="IZ102" s="5" t="s">
        <v>27</v>
      </c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</row>
    <row r="103" customFormat="false" ht="12.8" hidden="false" customHeight="false" outlineLevel="0" collapsed="false">
      <c r="A103" s="3" t="s">
        <v>28</v>
      </c>
      <c r="B103" s="1"/>
      <c r="C103" s="6" t="n">
        <f aca="false">C102-B88+C88</f>
        <v>5956</v>
      </c>
      <c r="D103" s="6" t="n">
        <f aca="false">D102-C88+D88</f>
        <v>4542</v>
      </c>
      <c r="E103" s="6" t="n">
        <f aca="false">E102-D88+E88</f>
        <v>2997</v>
      </c>
      <c r="F103" s="6" t="n">
        <f aca="false">F102-E88+F88</f>
        <v>2186</v>
      </c>
      <c r="G103" s="6" t="n">
        <f aca="false">G102-F88+G88</f>
        <v>3419</v>
      </c>
      <c r="H103" s="6" t="n">
        <f aca="false">H102-G88+H88</f>
        <v>3237</v>
      </c>
      <c r="I103" s="6" t="n">
        <f aca="false">I102-H88+I88</f>
        <v>3938</v>
      </c>
      <c r="J103" s="6" t="n">
        <f aca="false">J102-I88+J88</f>
        <v>2611</v>
      </c>
      <c r="K103" s="6" t="n">
        <f aca="false">K102-J88+K88</f>
        <v>2891</v>
      </c>
      <c r="L103" s="6" t="n">
        <f aca="false">L102-K88+L88</f>
        <v>2477</v>
      </c>
      <c r="M103" s="6" t="n">
        <f aca="false">M102-L88+M88</f>
        <v>2537</v>
      </c>
      <c r="N103" s="6" t="n">
        <f aca="false">N102-M88+N88</f>
        <v>2626</v>
      </c>
      <c r="O103" s="6" t="n">
        <f aca="false">O102-N88+O88</f>
        <v>1927</v>
      </c>
      <c r="P103" s="6" t="n">
        <f aca="false">P102-O88+P88</f>
        <v>2032</v>
      </c>
      <c r="Q103" s="6" t="n">
        <f aca="false">Q102-P88+Q88</f>
        <v>1682</v>
      </c>
      <c r="R103" s="6" t="n">
        <f aca="false">R102-Q88+R88</f>
        <v>1577</v>
      </c>
      <c r="S103" s="6" t="n">
        <f aca="false">S102-R88+S88</f>
        <v>2296</v>
      </c>
      <c r="T103" s="6" t="n">
        <f aca="false">T102-S88+T88</f>
        <v>1765</v>
      </c>
      <c r="U103" s="6" t="n">
        <f aca="false">U102-T88+U88</f>
        <v>1238</v>
      </c>
      <c r="V103" s="6" t="n">
        <f aca="false">V102-U88+V88</f>
        <v>1101</v>
      </c>
      <c r="W103" s="6" t="n">
        <f aca="false">W102-V88+W88</f>
        <v>599</v>
      </c>
      <c r="X103" s="6" t="n">
        <f aca="false">X102-W88+X88</f>
        <v>480</v>
      </c>
      <c r="Y103" s="6" t="n">
        <f aca="false">Y102-X88+Y88</f>
        <v>530</v>
      </c>
      <c r="Z103" s="6" t="n">
        <f aca="false">Z102-Y88+Z88</f>
        <v>496</v>
      </c>
      <c r="AA103" s="6" t="n">
        <f aca="false">AA102-Z88+AA88</f>
        <v>563</v>
      </c>
      <c r="AB103" s="6" t="n">
        <f aca="false">AB102-AA88+AB88</f>
        <v>890</v>
      </c>
      <c r="AC103" s="6" t="n">
        <f aca="false">AC102-AB88+AC88</f>
        <v>825</v>
      </c>
      <c r="AD103" s="6" t="n">
        <f aca="false">AD102-AC88+AD88</f>
        <v>1002</v>
      </c>
      <c r="AE103" s="6" t="n">
        <f aca="false">AE102-AD88+AE88</f>
        <v>749</v>
      </c>
      <c r="AF103" s="5" t="s">
        <v>28</v>
      </c>
      <c r="AG103" s="1"/>
      <c r="AH103" s="6" t="n">
        <f aca="false">AH102-AG88+AH88</f>
        <v>2333</v>
      </c>
      <c r="AI103" s="6" t="n">
        <f aca="false">AI102-AH88+AI88</f>
        <v>1856</v>
      </c>
      <c r="AJ103" s="6" t="n">
        <f aca="false">AJ102-AI88+AJ88</f>
        <v>1905</v>
      </c>
      <c r="AK103" s="6" t="n">
        <f aca="false">AK102-AJ88+AK88</f>
        <v>1841</v>
      </c>
      <c r="AL103" s="6" t="n">
        <f aca="false">AL102-AK88+AL88</f>
        <v>2415</v>
      </c>
      <c r="AM103" s="6" t="n">
        <f aca="false">AM102-AL88+AM88</f>
        <v>2569</v>
      </c>
      <c r="AN103" s="6" t="n">
        <f aca="false">AN102-AM88+AN88</f>
        <v>3408</v>
      </c>
      <c r="AO103" s="6" t="n">
        <f aca="false">AO102-AN88+AO88</f>
        <v>3530</v>
      </c>
      <c r="AP103" s="6" t="n">
        <f aca="false">AP102-AO88+AP88</f>
        <v>3203</v>
      </c>
      <c r="AQ103" s="6" t="n">
        <f aca="false">AQ102-AP88+AQ88</f>
        <v>3118</v>
      </c>
      <c r="AR103" s="6" t="n">
        <f aca="false">AR102-AQ88+AR88</f>
        <v>3864</v>
      </c>
      <c r="AS103" s="6" t="n">
        <f aca="false">AS102-AR88+AS88</f>
        <v>4267</v>
      </c>
      <c r="AT103" s="6" t="n">
        <f aca="false">AT102-AS88+AT88</f>
        <v>4378</v>
      </c>
      <c r="AU103" s="6" t="n">
        <f aca="false">AU102-AT88+AU88</f>
        <v>4079</v>
      </c>
      <c r="AV103" s="6" t="n">
        <f aca="false">AV102-AU88+AV88</f>
        <v>4834</v>
      </c>
      <c r="AW103" s="6" t="n">
        <f aca="false">AW102-AV88+AW88</f>
        <v>4015</v>
      </c>
      <c r="AX103" s="6" t="n">
        <f aca="false">AX102-AW88+AX88</f>
        <v>4315</v>
      </c>
      <c r="AY103" s="6" t="n">
        <f aca="false">AY102-AX88+AY88</f>
        <v>3928</v>
      </c>
      <c r="AZ103" s="6" t="n">
        <f aca="false">AZ102-AY88+AZ88</f>
        <v>3158</v>
      </c>
      <c r="BA103" s="6" t="n">
        <f aca="false">BA102-AZ88+BA88</f>
        <v>2978</v>
      </c>
      <c r="BB103" s="6" t="n">
        <f aca="false">BB102-BA88+BB88</f>
        <v>1747</v>
      </c>
      <c r="BC103" s="6" t="n">
        <f aca="false">BC102-BB88+BC88</f>
        <v>1301</v>
      </c>
      <c r="BD103" s="6" t="n">
        <f aca="false">BD102-BC88+BD88</f>
        <v>1708</v>
      </c>
      <c r="BE103" s="6" t="n">
        <f aca="false">BE102-BD88+BE88</f>
        <v>1083</v>
      </c>
      <c r="BF103" s="6" t="n">
        <f aca="false">BF102-BE88+BF88</f>
        <v>1409</v>
      </c>
      <c r="BG103" s="6" t="n">
        <f aca="false">BG102-BF88+BG88</f>
        <v>1930</v>
      </c>
      <c r="BH103" s="6" t="n">
        <f aca="false">BH102-BG88+BH88</f>
        <v>2493</v>
      </c>
      <c r="BI103" s="6" t="n">
        <f aca="false">BI102-BH88+BI88</f>
        <v>2206</v>
      </c>
      <c r="BJ103" s="6" t="n">
        <f aca="false">BJ102-BI88+BJ88</f>
        <v>422</v>
      </c>
      <c r="BK103" s="5" t="s">
        <v>28</v>
      </c>
      <c r="BL103" s="1"/>
      <c r="BM103" s="6" t="n">
        <f aca="false">BM102-BL88+BM88</f>
        <v>1174</v>
      </c>
      <c r="BN103" s="6" t="n">
        <f aca="false">BN102-BM88+BN88</f>
        <v>1232</v>
      </c>
      <c r="BO103" s="6" t="n">
        <f aca="false">BO102-BN88+BO88</f>
        <v>927</v>
      </c>
      <c r="BP103" s="6" t="n">
        <f aca="false">BP102-BO88+BP88</f>
        <v>790</v>
      </c>
      <c r="BQ103" s="6" t="n">
        <f aca="false">BQ102-BP88+BQ88</f>
        <v>974</v>
      </c>
      <c r="BR103" s="6" t="n">
        <f aca="false">BR102-BQ88+BR88</f>
        <v>1021</v>
      </c>
      <c r="BS103" s="6" t="n">
        <f aca="false">BS102-BR88+BS88</f>
        <v>1336</v>
      </c>
      <c r="BT103" s="6" t="n">
        <f aca="false">BT102-BS88+BT88</f>
        <v>1128</v>
      </c>
      <c r="BU103" s="6" t="n">
        <f aca="false">BU102-BT88+BU88</f>
        <v>1387</v>
      </c>
      <c r="BV103" s="6" t="n">
        <f aca="false">BV102-BU88+BV88</f>
        <v>1352</v>
      </c>
      <c r="BW103" s="6" t="n">
        <f aca="false">BW102-BV88+BW88</f>
        <v>1475</v>
      </c>
      <c r="BX103" s="6" t="n">
        <f aca="false">BX102-BW88+BX88</f>
        <v>1282</v>
      </c>
      <c r="BY103" s="6" t="n">
        <f aca="false">BY102-BX88+BY88</f>
        <v>1283</v>
      </c>
      <c r="BZ103" s="6" t="n">
        <f aca="false">BZ102-BY88+BZ88</f>
        <v>1394</v>
      </c>
      <c r="CA103" s="6" t="n">
        <f aca="false">CA102-BZ88+CA88</f>
        <v>1369</v>
      </c>
      <c r="CB103" s="6" t="n">
        <f aca="false">CB102-CA88+CB88</f>
        <v>1530</v>
      </c>
      <c r="CC103" s="6" t="n">
        <f aca="false">CC102-CB88+CC88</f>
        <v>1505</v>
      </c>
      <c r="CD103" s="6" t="n">
        <f aca="false">CD102-CC88+CD88</f>
        <v>1414</v>
      </c>
      <c r="CE103" s="6" t="n">
        <f aca="false">CE102-CD88+CE88</f>
        <v>1208</v>
      </c>
      <c r="CF103" s="6" t="n">
        <f aca="false">CF102-CE88+CF88</f>
        <v>1075</v>
      </c>
      <c r="CG103" s="6" t="n">
        <f aca="false">CG102-CF88+CG88</f>
        <v>762</v>
      </c>
      <c r="CH103" s="6" t="n">
        <f aca="false">CH102-CG88+CH88</f>
        <v>549</v>
      </c>
      <c r="CI103" s="6" t="n">
        <f aca="false">CI102-CH88+CI88</f>
        <v>597</v>
      </c>
      <c r="CJ103" s="6" t="n">
        <f aca="false">CJ102-CI88+CJ88</f>
        <v>444</v>
      </c>
      <c r="CK103" s="6" t="n">
        <f aca="false">CK102-CJ88+CK88</f>
        <v>420</v>
      </c>
      <c r="CL103" s="6" t="n">
        <f aca="false">CL102-CK88+CL88</f>
        <v>506</v>
      </c>
      <c r="CM103" s="6" t="n">
        <f aca="false">CM102-CL88+CM88</f>
        <v>483</v>
      </c>
      <c r="CN103" s="6" t="n">
        <f aca="false">CN102-CM88+CN88</f>
        <v>501</v>
      </c>
      <c r="CO103" s="6" t="n">
        <f aca="false">CO102-CN88+CO88</f>
        <v>66</v>
      </c>
      <c r="CP103" s="5" t="s">
        <v>28</v>
      </c>
      <c r="CQ103" s="1"/>
      <c r="CR103" s="6" t="n">
        <f aca="false">CR102+CR88</f>
        <v>11</v>
      </c>
      <c r="CS103" s="6" t="n">
        <f aca="false">CS102-CR88+CS88</f>
        <v>141</v>
      </c>
      <c r="CT103" s="6" t="n">
        <f aca="false">CT102-CS88+CT88</f>
        <v>135</v>
      </c>
      <c r="CU103" s="6" t="n">
        <f aca="false">CU102-CT88+CU88</f>
        <v>210</v>
      </c>
      <c r="CV103" s="6" t="n">
        <f aca="false">CV102-CU88+CV88</f>
        <v>186</v>
      </c>
      <c r="CW103" s="6" t="n">
        <f aca="false">CW102-CV88+CW88</f>
        <v>246</v>
      </c>
      <c r="CX103" s="6" t="n">
        <f aca="false">CX102-CW88+CX88</f>
        <v>165</v>
      </c>
      <c r="CY103" s="6" t="n">
        <f aca="false">CY102-CX88+CY88</f>
        <v>211</v>
      </c>
      <c r="CZ103" s="6" t="n">
        <f aca="false">CZ102-CY88+CZ88</f>
        <v>155</v>
      </c>
      <c r="DA103" s="6" t="n">
        <f aca="false">DA102-CZ88+DA88</f>
        <v>134</v>
      </c>
      <c r="DB103" s="6" t="n">
        <f aca="false">DB102-DA88+DB88</f>
        <v>164</v>
      </c>
      <c r="DC103" s="6" t="n">
        <f aca="false">DC102-DB88+DC88</f>
        <v>154</v>
      </c>
      <c r="DD103" s="6" t="n">
        <f aca="false">DD102-DC88+DD88</f>
        <v>228</v>
      </c>
      <c r="DE103" s="6" t="n">
        <f aca="false">DE102-DD88+DE88</f>
        <v>194</v>
      </c>
      <c r="DF103" s="6" t="n">
        <f aca="false">DF102-DE88+DF88</f>
        <v>266</v>
      </c>
      <c r="DG103" s="6" t="n">
        <f aca="false">DG102-DF88+DG88</f>
        <v>226</v>
      </c>
      <c r="DH103" s="6" t="n">
        <f aca="false">DH102-DG88+DH88</f>
        <v>314</v>
      </c>
      <c r="DI103" s="6" t="n">
        <f aca="false">DI102-DH88+DI88</f>
        <v>66</v>
      </c>
      <c r="DJ103" s="5" t="s">
        <v>28</v>
      </c>
      <c r="DK103" s="1"/>
      <c r="DL103" s="6" t="n">
        <f aca="false">DL102-DK88+DL88</f>
        <v>115</v>
      </c>
      <c r="DM103" s="6" t="n">
        <f aca="false">DM102-DL88+DM88</f>
        <v>136</v>
      </c>
      <c r="DN103" s="6" t="n">
        <f aca="false">DN102-DM88+DN88</f>
        <v>170</v>
      </c>
      <c r="DO103" s="6" t="n">
        <f aca="false">DO102-DN88+DO88</f>
        <v>199</v>
      </c>
      <c r="DP103" s="6" t="n">
        <f aca="false">DP102-DO88+DP88</f>
        <v>255</v>
      </c>
      <c r="DQ103" s="6" t="n">
        <f aca="false">DQ102-DP88+DQ88</f>
        <v>219</v>
      </c>
      <c r="DR103" s="6" t="n">
        <f aca="false">DR102-DQ88+DR88</f>
        <v>240</v>
      </c>
      <c r="DS103" s="6" t="n">
        <f aca="false">DS102-DR88+DS88</f>
        <v>126</v>
      </c>
      <c r="DT103" s="6" t="n">
        <f aca="false">DT102-DS88+DT88</f>
        <v>111</v>
      </c>
      <c r="DU103" s="6" t="n">
        <f aca="false">DU102-DT88+DU88</f>
        <v>105</v>
      </c>
      <c r="DV103" s="6" t="n">
        <f aca="false">DV102-DU88+DV88</f>
        <v>62</v>
      </c>
      <c r="DW103" s="6" t="n">
        <f aca="false">DW102-DV88+DW88</f>
        <v>41</v>
      </c>
      <c r="DX103" s="6" t="n">
        <f aca="false">DX102-DW88+DX88</f>
        <v>59</v>
      </c>
      <c r="DY103" s="6" t="n">
        <f aca="false">DY102-DX88+DY88</f>
        <v>64</v>
      </c>
      <c r="DZ103" s="6" t="n">
        <f aca="false">DZ102-DY88+DZ88</f>
        <v>127</v>
      </c>
      <c r="EA103" s="6" t="n">
        <f aca="false">EA102-DZ88+EA88</f>
        <v>21</v>
      </c>
      <c r="EB103" s="5" t="s">
        <v>28</v>
      </c>
      <c r="EC103" s="1"/>
      <c r="ED103" s="6" t="n">
        <f aca="false">ED102-EC88+ED88</f>
        <v>382</v>
      </c>
      <c r="EE103" s="6" t="n">
        <f aca="false">EE102-ED88+EE88</f>
        <v>363</v>
      </c>
      <c r="EF103" s="6" t="n">
        <f aca="false">EF102-EE88+EF88</f>
        <v>388</v>
      </c>
      <c r="EG103" s="6" t="n">
        <f aca="false">EG102-EF88+EG88</f>
        <v>345</v>
      </c>
      <c r="EH103" s="6" t="n">
        <f aca="false">EH102-EG88+EH88</f>
        <v>318</v>
      </c>
      <c r="EI103" s="6" t="n">
        <f aca="false">EI102-EH88+EI88</f>
        <v>137</v>
      </c>
      <c r="EJ103" s="6" t="n">
        <f aca="false">EJ102-EI88+EJ88</f>
        <v>96</v>
      </c>
      <c r="EK103" s="6" t="n">
        <f aca="false">EK102-EJ88+EK88</f>
        <v>136</v>
      </c>
      <c r="EL103" s="6" t="n">
        <f aca="false">EL102-EK88+EL88</f>
        <v>123</v>
      </c>
      <c r="EM103" s="6" t="n">
        <f aca="false">EM102-EL88+EM88</f>
        <v>68</v>
      </c>
      <c r="EN103" s="6" t="n">
        <f aca="false">EN102-EM88+EN88</f>
        <v>63</v>
      </c>
      <c r="EO103" s="6" t="n">
        <f aca="false">EO102-EN88+EO88</f>
        <v>73</v>
      </c>
      <c r="EP103" s="6" t="n">
        <f aca="false">EP102-EO88+EP88</f>
        <v>90</v>
      </c>
      <c r="EQ103" s="6" t="n">
        <f aca="false">EQ102-EP88+EQ88</f>
        <v>19</v>
      </c>
      <c r="ER103" s="5" t="s">
        <v>28</v>
      </c>
      <c r="ES103" s="1"/>
      <c r="ET103" s="6" t="n">
        <f aca="false">ET102-ES88+ET88</f>
        <v>415</v>
      </c>
      <c r="EU103" s="6" t="n">
        <f aca="false">EU102-ET88+EU88</f>
        <v>144</v>
      </c>
      <c r="EV103" s="6" t="n">
        <f aca="false">EV102-EU88+EV88</f>
        <v>65</v>
      </c>
      <c r="EW103" s="6" t="n">
        <f aca="false">EW102-EV88+EW88</f>
        <v>62</v>
      </c>
      <c r="EX103" s="6" t="n">
        <f aca="false">EX102-EW88+EX88</f>
        <v>394</v>
      </c>
      <c r="EY103" s="6" t="n">
        <f aca="false">EY102-EX88+EY88</f>
        <v>514</v>
      </c>
      <c r="EZ103" s="6" t="n">
        <f aca="false">EZ102-EY88+EZ88</f>
        <v>384</v>
      </c>
      <c r="FA103" s="6" t="n">
        <f aca="false">FA102-EZ88+FA88</f>
        <v>1098</v>
      </c>
      <c r="FB103" s="6" t="n">
        <f aca="false">FB102-FA88+FB88</f>
        <v>855</v>
      </c>
      <c r="FC103" s="6" t="n">
        <f aca="false">FC102-FB88+FC88</f>
        <v>704</v>
      </c>
      <c r="FD103" s="6" t="n">
        <f aca="false">FD102-FC88+FD88</f>
        <v>3153</v>
      </c>
      <c r="FE103" s="6" t="n">
        <f aca="false">FE102-FD88+FE88</f>
        <v>1018</v>
      </c>
      <c r="FF103" s="6" t="n">
        <f aca="false">FF102-FE88+FF88</f>
        <v>1455</v>
      </c>
      <c r="FG103" s="6" t="n">
        <f aca="false">FG102-FF88+FG88</f>
        <v>2389</v>
      </c>
      <c r="FH103" s="6" t="n">
        <f aca="false">FH102-FG88+FH88</f>
        <v>2396</v>
      </c>
      <c r="FI103" s="6" t="n">
        <f aca="false">FI102-FH88+FI88</f>
        <v>3465</v>
      </c>
      <c r="FJ103" s="6" t="n">
        <f aca="false">FJ102-FI88+FJ88</f>
        <v>2218</v>
      </c>
      <c r="FK103" s="6" t="n">
        <f aca="false">FK102-FJ88+FK88</f>
        <v>7024</v>
      </c>
      <c r="FL103" s="6" t="n">
        <f aca="false">FL102-FK88+FL88</f>
        <v>4558</v>
      </c>
      <c r="FM103" s="6" t="n">
        <f aca="false">FM102-FL88+FM88</f>
        <v>3679</v>
      </c>
      <c r="FN103" s="6" t="n">
        <f aca="false">FN102-FM88+FN88</f>
        <v>1921</v>
      </c>
      <c r="FO103" s="6" t="n">
        <f aca="false">FO102-FN88+FO88</f>
        <v>1042</v>
      </c>
      <c r="FP103" s="6" t="n">
        <f aca="false">FP102-FO88+FP88</f>
        <v>2106</v>
      </c>
      <c r="FQ103" s="6" t="n">
        <f aca="false">FQ102-FP88+FQ88</f>
        <v>2181</v>
      </c>
      <c r="FR103" s="6" t="n">
        <f aca="false">FR102-FQ88+FR88</f>
        <v>2106</v>
      </c>
      <c r="FS103" s="6" t="n">
        <f aca="false">FS102-FR88+FS88</f>
        <v>2902</v>
      </c>
      <c r="FT103" s="6" t="n">
        <f aca="false">FT102-FS88+FT88</f>
        <v>5632</v>
      </c>
      <c r="FU103" s="6" t="n">
        <f aca="false">FU102-FT88+FU88</f>
        <v>7313</v>
      </c>
      <c r="FV103" s="6" t="n">
        <f aca="false">FV102-FU88+FV88</f>
        <v>1204</v>
      </c>
      <c r="FW103" s="5" t="s">
        <v>28</v>
      </c>
      <c r="FX103" s="1"/>
      <c r="FY103" s="6" t="n">
        <f aca="false">FY102-FX88+FY88</f>
        <v>9878</v>
      </c>
      <c r="FZ103" s="6" t="n">
        <f aca="false">FZ102-FY88+FZ88</f>
        <v>7774</v>
      </c>
      <c r="GA103" s="6" t="n">
        <f aca="false">GA102-FZ88+GA88</f>
        <v>5894</v>
      </c>
      <c r="GB103" s="6" t="n">
        <f aca="false">GB102-GA88+GB88</f>
        <v>4879</v>
      </c>
      <c r="GC103" s="6" t="n">
        <f aca="false">GC102-GB88+GC88</f>
        <v>7202</v>
      </c>
      <c r="GD103" s="6" t="n">
        <f aca="false">GD102-GC88+GD88</f>
        <v>7341</v>
      </c>
      <c r="GE103" s="6" t="n">
        <f aca="false">GE102-GD88+GE88</f>
        <v>9066</v>
      </c>
      <c r="GF103" s="6" t="n">
        <f aca="false">GF102-GE88+GF88</f>
        <v>8367</v>
      </c>
      <c r="GG103" s="6" t="n">
        <f aca="false">GG102-GF88+GG88</f>
        <v>8336</v>
      </c>
      <c r="GH103" s="6" t="n">
        <f aca="false">GH102-GG88+GH88</f>
        <v>7651</v>
      </c>
      <c r="GI103" s="6" t="n">
        <f aca="false">GI102-GH88+GI88</f>
        <v>11029</v>
      </c>
      <c r="GJ103" s="6" t="n">
        <f aca="false">GJ102-GI88+GJ88</f>
        <v>9193</v>
      </c>
      <c r="GK103" s="6" t="n">
        <f aca="false">GK102-GJ88+GK88</f>
        <v>9043</v>
      </c>
      <c r="GL103" s="6" t="n">
        <f aca="false">FG103+DL103+CT103+BZ103+AU103+P103</f>
        <v>10144</v>
      </c>
      <c r="GM103" s="6" t="n">
        <f aca="false">FH103+DM103+CU103+CA103+AV103+Q103+EC103</f>
        <v>10627</v>
      </c>
      <c r="GN103" s="6" t="n">
        <f aca="false">FI103+DN103+CV103+CB103+AW103+R103+ED103</f>
        <v>11325</v>
      </c>
      <c r="GO103" s="6" t="n">
        <f aca="false">FJ103+DO103+CW103+CC103+AX103+S103+EE103</f>
        <v>11142</v>
      </c>
      <c r="GP103" s="6" t="n">
        <f aca="false">FK103+DP103+CX103+CD103+AY103+T103+EF103</f>
        <v>14939</v>
      </c>
      <c r="GQ103" s="6" t="n">
        <f aca="false">FL103+DQ103+CY103+CE103+AZ103+U103+EG103</f>
        <v>10937</v>
      </c>
      <c r="GR103" s="10" t="n">
        <f aca="false">FM103+DR103+CZ103+CF103+BA103+V103+EH103</f>
        <v>9546</v>
      </c>
      <c r="GS103" s="10" t="n">
        <f aca="false">FN103+DS103+DA103+CG103+BB103+W103+EI103</f>
        <v>5426</v>
      </c>
      <c r="GT103" s="10" t="n">
        <f aca="false">FO103+DT103+DB103+CH103+BC103+X103+EJ103</f>
        <v>3743</v>
      </c>
      <c r="GU103" s="10" t="n">
        <f aca="false">FP103+DU103+DC103+CI103+BD103+Y103+EK103</f>
        <v>5336</v>
      </c>
      <c r="GV103" s="6" t="n">
        <f aca="false">Z103+BE103+CJ103+DD103+DV103+EL103+FQ103</f>
        <v>4617</v>
      </c>
      <c r="GW103" s="6" t="n">
        <f aca="false">AA103+BF103+CK103+DE103+DW103+EM103+FR103</f>
        <v>4801</v>
      </c>
      <c r="GX103" s="6" t="n">
        <f aca="false">AB103+BG103+CL103+DF103+DX103+EN103+FS103</f>
        <v>6616</v>
      </c>
      <c r="GY103" s="6" t="n">
        <f aca="false">AC103+BH103+CM103+DG103+DY103+EO103+FT103</f>
        <v>9796</v>
      </c>
      <c r="GZ103" s="6" t="n">
        <f aca="false">AD103+BI103+CN103+DH103+DZ103+EP103+FU103</f>
        <v>11553</v>
      </c>
      <c r="HA103" s="6" t="n">
        <f aca="false">AE103+BJ103+CO103+DI103+EA103+EQ103+FV103</f>
        <v>2547</v>
      </c>
      <c r="HB103" s="9" t="n">
        <f aca="false">(GZ103-GZ102)/(GZ102+0.01)*100</f>
        <v>2.78469503141011</v>
      </c>
      <c r="HC103" s="9" t="n">
        <f aca="false">(GZ103-GY103)/(GY103+0.01)*100</f>
        <v>17.935873891513</v>
      </c>
      <c r="HD103" s="5" t="s">
        <v>28</v>
      </c>
      <c r="HE103" s="6" t="n">
        <f aca="false">HE102+HE88</f>
        <v>345</v>
      </c>
      <c r="HF103" s="6" t="n">
        <f aca="false">HF102-HE88+HF88</f>
        <v>420</v>
      </c>
      <c r="HG103" s="6" t="n">
        <f aca="false">HG102-HF88+HG88</f>
        <v>315</v>
      </c>
      <c r="HH103" s="6" t="n">
        <f aca="false">HH102-HG88+HH88</f>
        <v>381</v>
      </c>
      <c r="HI103" s="6" t="n">
        <f aca="false">HI102-HH88+HI88</f>
        <v>233</v>
      </c>
      <c r="HJ103" s="6" t="n">
        <f aca="false">HJ102-HI88+HJ88</f>
        <v>334</v>
      </c>
      <c r="HK103" s="6" t="n">
        <f aca="false">HK102-HJ88+HK88</f>
        <v>425</v>
      </c>
      <c r="HL103" s="6" t="n">
        <f aca="false">HL102-HK88+HL88</f>
        <v>311</v>
      </c>
      <c r="HM103" s="6" t="n">
        <f aca="false">HM102-HL88+HM88</f>
        <v>492</v>
      </c>
      <c r="HN103" s="6" t="n">
        <f aca="false">HN102-HM88+HN88</f>
        <v>1086</v>
      </c>
      <c r="HO103" s="6" t="n">
        <f aca="false">HO102-HN88+HO88</f>
        <v>398</v>
      </c>
      <c r="HP103" s="6" t="n">
        <f aca="false">HP102-HO88+HP88</f>
        <v>1126</v>
      </c>
      <c r="HQ103" s="6" t="n">
        <f aca="false">HQ102-HP88+HQ88</f>
        <v>551</v>
      </c>
      <c r="HR103" s="6" t="n">
        <f aca="false">HR102-HQ88+HR88</f>
        <v>518</v>
      </c>
      <c r="HS103" s="6" t="n">
        <f aca="false">HS102-HR88+HS88</f>
        <v>355</v>
      </c>
      <c r="HT103" s="6" t="n">
        <f aca="false">HT102-HS88+HT88</f>
        <v>181</v>
      </c>
      <c r="HU103" s="6" t="n">
        <f aca="false">HU102-HT88+HU88</f>
        <v>212</v>
      </c>
      <c r="HV103" s="6" t="n">
        <f aca="false">HV102-HU88+HV88</f>
        <v>168</v>
      </c>
      <c r="HW103" s="6" t="n">
        <f aca="false">HW102-HV88+HW88</f>
        <v>474</v>
      </c>
      <c r="HX103" s="6" t="n">
        <f aca="false">HX102-HW88+HX88</f>
        <v>302</v>
      </c>
      <c r="HY103" s="6" t="n">
        <f aca="false">HY102-HX88+HY88</f>
        <v>836</v>
      </c>
      <c r="HZ103" s="6" t="n">
        <f aca="false">HZ102-HY88+HZ88</f>
        <v>437</v>
      </c>
      <c r="IA103" s="6" t="n">
        <f aca="false">IA102-HZ88+IA88</f>
        <v>141</v>
      </c>
      <c r="IB103" s="5" t="s">
        <v>28</v>
      </c>
      <c r="IC103" s="3" t="s">
        <v>31</v>
      </c>
      <c r="ID103" s="6" t="n">
        <f aca="false">ID102-IC88+ID88</f>
        <v>801</v>
      </c>
      <c r="IE103" s="6" t="n">
        <f aca="false">IE102-ID88+IE88</f>
        <v>540</v>
      </c>
      <c r="IF103" s="6" t="n">
        <f aca="false">IF102-IE88+IF88</f>
        <v>323</v>
      </c>
      <c r="IG103" s="6" t="n">
        <f aca="false">IG102-IF88+IG88</f>
        <v>2920</v>
      </c>
      <c r="IH103" s="6" t="n">
        <f aca="false">IH102-IG88+IH88</f>
        <v>684</v>
      </c>
      <c r="II103" s="6" t="n">
        <f aca="false">II102-IH88+II88</f>
        <v>1030</v>
      </c>
      <c r="IJ103" s="6" t="n">
        <f aca="false">IJ102-II88+IJ88</f>
        <v>2078</v>
      </c>
      <c r="IK103" s="6" t="n">
        <f aca="false">IK102-IJ88+IK88</f>
        <v>1904</v>
      </c>
      <c r="IL103" s="6" t="n">
        <f aca="false">IL102-IK88+IL88</f>
        <v>2379</v>
      </c>
      <c r="IM103" s="6" t="n">
        <f aca="false">IM102-IL88+IM88</f>
        <v>1945</v>
      </c>
      <c r="IN103" s="6" t="n">
        <f aca="false">IN102-IM88+IN88</f>
        <v>5898</v>
      </c>
      <c r="IO103" s="6" t="n">
        <f aca="false">IO102-IN88+IO88</f>
        <v>4007</v>
      </c>
      <c r="IP103" s="6" t="n">
        <f aca="false">IP102-IO88+IP88</f>
        <v>3161</v>
      </c>
      <c r="IQ103" s="6" t="n">
        <f aca="false">IQ102-IP88+IQ88</f>
        <v>1566</v>
      </c>
      <c r="IR103" s="6" t="n">
        <f aca="false">IR102-IQ88+IR88</f>
        <v>861</v>
      </c>
      <c r="IS103" s="6" t="n">
        <f aca="false">IS102-IR88+IS88</f>
        <v>1894</v>
      </c>
      <c r="IT103" s="6" t="n">
        <f aca="false">IT102-IS88+IT88</f>
        <v>2013</v>
      </c>
      <c r="IU103" s="6" t="n">
        <f aca="false">IU102-IT88+IU88</f>
        <v>1632</v>
      </c>
      <c r="IV103" s="6" t="n">
        <f aca="false">IV102-IU88+IV88</f>
        <v>2600</v>
      </c>
      <c r="IW103" s="6" t="n">
        <f aca="false">IW102-IV88+IW88</f>
        <v>4796</v>
      </c>
      <c r="IX103" s="6" t="n">
        <f aca="false">IX102-IW88+IX88</f>
        <v>6876</v>
      </c>
      <c r="IY103" s="6" t="n">
        <f aca="false">IY102-IX88+IY88</f>
        <v>1063</v>
      </c>
      <c r="IZ103" s="5" t="s">
        <v>28</v>
      </c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</row>
    <row r="104" customFormat="false" ht="12.8" hidden="false" customHeight="false" outlineLevel="0" collapsed="false">
      <c r="A104" s="3" t="s">
        <v>29</v>
      </c>
      <c r="B104" s="1"/>
      <c r="C104" s="6" t="n">
        <f aca="false">C103-B89+C89</f>
        <v>5560</v>
      </c>
      <c r="D104" s="6" t="n">
        <f aca="false">D103-C89+D89</f>
        <v>4730</v>
      </c>
      <c r="E104" s="6" t="n">
        <f aca="false">E103-D89+E89</f>
        <v>2559</v>
      </c>
      <c r="F104" s="6" t="n">
        <f aca="false">F103-E89+F89</f>
        <v>2263</v>
      </c>
      <c r="G104" s="6" t="n">
        <f aca="false">G103-F89+G89</f>
        <v>3495</v>
      </c>
      <c r="H104" s="6" t="n">
        <f aca="false">H103-G89+H89</f>
        <v>3438</v>
      </c>
      <c r="I104" s="6" t="n">
        <f aca="false">I103-H89+I89</f>
        <v>3727</v>
      </c>
      <c r="J104" s="6" t="n">
        <f aca="false">J103-I89+J89</f>
        <v>2600</v>
      </c>
      <c r="K104" s="6" t="n">
        <f aca="false">K103-J89+K89</f>
        <v>2881</v>
      </c>
      <c r="L104" s="6" t="n">
        <f aca="false">L103-K89+L89</f>
        <v>2422</v>
      </c>
      <c r="M104" s="6" t="n">
        <f aca="false">M103-L89+M89</f>
        <v>2563</v>
      </c>
      <c r="N104" s="6" t="n">
        <f aca="false">N103-M89+N89</f>
        <v>2600</v>
      </c>
      <c r="O104" s="6" t="n">
        <f aca="false">O103-N89+O89</f>
        <v>1943</v>
      </c>
      <c r="P104" s="6" t="n">
        <f aca="false">P103-O89+P89</f>
        <v>1985</v>
      </c>
      <c r="Q104" s="6" t="n">
        <f aca="false">Q103-P89+Q89</f>
        <v>1716</v>
      </c>
      <c r="R104" s="6" t="n">
        <f aca="false">R103-Q89+R89</f>
        <v>1542</v>
      </c>
      <c r="S104" s="6" t="n">
        <f aca="false">S103-R89+S89</f>
        <v>2260</v>
      </c>
      <c r="T104" s="6" t="n">
        <f aca="false">T103-S89+T89</f>
        <v>1787</v>
      </c>
      <c r="U104" s="6" t="n">
        <f aca="false">U103-T89+U89</f>
        <v>1225</v>
      </c>
      <c r="V104" s="6" t="n">
        <f aca="false">V103-U89+V89</f>
        <v>1068</v>
      </c>
      <c r="W104" s="6" t="n">
        <f aca="false">W103-V89+W89</f>
        <v>577</v>
      </c>
      <c r="X104" s="6" t="n">
        <f aca="false">X103-W89+X89</f>
        <v>479</v>
      </c>
      <c r="Y104" s="6" t="n">
        <f aca="false">Y103-X89+Y89</f>
        <v>538</v>
      </c>
      <c r="Z104" s="6" t="n">
        <f aca="false">Z103-Y89+Z89</f>
        <v>480</v>
      </c>
      <c r="AA104" s="6" t="n">
        <f aca="false">AA103-Z89+AA89</f>
        <v>574</v>
      </c>
      <c r="AB104" s="6" t="n">
        <f aca="false">AB103-AA89+AB89</f>
        <v>913</v>
      </c>
      <c r="AC104" s="6" t="n">
        <f aca="false">AC103-AB89+AC89</f>
        <v>815</v>
      </c>
      <c r="AD104" s="6" t="n">
        <f aca="false">AD103-AC89+AD89</f>
        <v>1424</v>
      </c>
      <c r="AE104" s="6" t="n">
        <f aca="false">AE103-AD89+AE89</f>
        <v>281</v>
      </c>
      <c r="AF104" s="5" t="s">
        <v>29</v>
      </c>
      <c r="AG104" s="1"/>
      <c r="AH104" s="6" t="n">
        <f aca="false">AH103-AG89+AH89</f>
        <v>2312</v>
      </c>
      <c r="AI104" s="6" t="n">
        <f aca="false">AI103-AH89+AI89</f>
        <v>1833</v>
      </c>
      <c r="AJ104" s="6" t="n">
        <f aca="false">AJ103-AI89+AJ89</f>
        <v>1847</v>
      </c>
      <c r="AK104" s="6" t="n">
        <f aca="false">AK103-AJ89+AK89</f>
        <v>1833</v>
      </c>
      <c r="AL104" s="6" t="n">
        <f aca="false">AL103-AK89+AL89</f>
        <v>2462</v>
      </c>
      <c r="AM104" s="6" t="n">
        <f aca="false">AM103-AL89+AM89</f>
        <v>2634</v>
      </c>
      <c r="AN104" s="6" t="n">
        <f aca="false">AN103-AM89+AN89</f>
        <v>3448</v>
      </c>
      <c r="AO104" s="6" t="n">
        <f aca="false">AO103-AN89+AO89</f>
        <v>3486</v>
      </c>
      <c r="AP104" s="6" t="n">
        <f aca="false">AP103-AO89+AP89</f>
        <v>3219</v>
      </c>
      <c r="AQ104" s="6" t="n">
        <f aca="false">AQ103-AP89+AQ89</f>
        <v>3142</v>
      </c>
      <c r="AR104" s="6" t="n">
        <f aca="false">AR103-AQ89+AR89</f>
        <v>3896</v>
      </c>
      <c r="AS104" s="6" t="n">
        <f aca="false">AS103-AR89+AS89</f>
        <v>4275</v>
      </c>
      <c r="AT104" s="6" t="n">
        <f aca="false">AT103-AS89+AT89</f>
        <v>4320</v>
      </c>
      <c r="AU104" s="6" t="n">
        <f aca="false">AU103-AT89+AU89</f>
        <v>4095</v>
      </c>
      <c r="AV104" s="6" t="n">
        <f aca="false">AV103-AU89+AV89</f>
        <v>4829</v>
      </c>
      <c r="AW104" s="6" t="n">
        <f aca="false">AW103-AV89+AW89</f>
        <v>4085</v>
      </c>
      <c r="AX104" s="6" t="n">
        <f aca="false">AX103-AW89+AX89</f>
        <v>4278</v>
      </c>
      <c r="AY104" s="6" t="n">
        <f aca="false">AY103-AX89+AY89</f>
        <v>3912</v>
      </c>
      <c r="AZ104" s="6" t="n">
        <f aca="false">AZ103-AY89+AZ89</f>
        <v>3148</v>
      </c>
      <c r="BA104" s="6" t="n">
        <f aca="false">BA103-AZ89+BA89</f>
        <v>2945</v>
      </c>
      <c r="BB104" s="6" t="n">
        <f aca="false">BB103-BA89+BB89</f>
        <v>1592</v>
      </c>
      <c r="BC104" s="6" t="n">
        <f aca="false">BC103-BB89+BC89</f>
        <v>1368</v>
      </c>
      <c r="BD104" s="6" t="n">
        <f aca="false">BD103-BC89+BD89</f>
        <v>1644</v>
      </c>
      <c r="BE104" s="6" t="n">
        <f aca="false">BE103-BD89+BE89</f>
        <v>1105</v>
      </c>
      <c r="BF104" s="6" t="n">
        <f aca="false">BF103-BE89+BF89</f>
        <v>1464</v>
      </c>
      <c r="BG104" s="6" t="n">
        <f aca="false">BG103-BF89+BG89</f>
        <v>1915</v>
      </c>
      <c r="BH104" s="6" t="n">
        <f aca="false">BH103-BG89+BH89</f>
        <v>2543</v>
      </c>
      <c r="BI104" s="6" t="n">
        <f aca="false">BI103-BH89+BI89</f>
        <v>2141</v>
      </c>
      <c r="BJ104" s="6" t="n">
        <f aca="false">BJ103-BI89+BJ89</f>
        <v>329</v>
      </c>
      <c r="BK104" s="5" t="s">
        <v>29</v>
      </c>
      <c r="BL104" s="1"/>
      <c r="BM104" s="6" t="n">
        <f aca="false">BM103-BL89+BM89</f>
        <v>1158</v>
      </c>
      <c r="BN104" s="6" t="n">
        <f aca="false">BN103-BM89+BN89</f>
        <v>1208</v>
      </c>
      <c r="BO104" s="6" t="n">
        <f aca="false">BO103-BN89+BO89</f>
        <v>927</v>
      </c>
      <c r="BP104" s="6" t="n">
        <f aca="false">BP103-BO89+BP89</f>
        <v>775</v>
      </c>
      <c r="BQ104" s="6" t="n">
        <f aca="false">BQ103-BP89+BQ89</f>
        <v>989</v>
      </c>
      <c r="BR104" s="6" t="n">
        <f aca="false">BR103-BQ89+BR89</f>
        <v>1050</v>
      </c>
      <c r="BS104" s="6" t="n">
        <f aca="false">BS103-BR89+BS89</f>
        <v>1347</v>
      </c>
      <c r="BT104" s="6" t="n">
        <f aca="false">BT103-BS89+BT89</f>
        <v>1141</v>
      </c>
      <c r="BU104" s="6" t="n">
        <f aca="false">BU103-BT89+BU89</f>
        <v>1407</v>
      </c>
      <c r="BV104" s="6" t="n">
        <f aca="false">BV103-BU89+BV89</f>
        <v>1424</v>
      </c>
      <c r="BW104" s="6" t="n">
        <f aca="false">BW103-BV89+BW89</f>
        <v>1384</v>
      </c>
      <c r="BX104" s="6" t="n">
        <f aca="false">BX103-BW89+BX89</f>
        <v>1261</v>
      </c>
      <c r="BY104" s="6" t="n">
        <f aca="false">BY103-BX89+BY89</f>
        <v>1272</v>
      </c>
      <c r="BZ104" s="6" t="n">
        <f aca="false">BZ103-BY89+BZ89</f>
        <v>1403</v>
      </c>
      <c r="CA104" s="6" t="n">
        <f aca="false">CA103-BZ89+CA89</f>
        <v>1369</v>
      </c>
      <c r="CB104" s="6" t="n">
        <f aca="false">CB103-CA89+CB89</f>
        <v>1550</v>
      </c>
      <c r="CC104" s="6" t="n">
        <f aca="false">CC103-CB89+CC89</f>
        <v>1504</v>
      </c>
      <c r="CD104" s="6" t="n">
        <f aca="false">CD103-CC89+CD89</f>
        <v>1429</v>
      </c>
      <c r="CE104" s="6" t="n">
        <f aca="false">CE103-CD89+CE89</f>
        <v>1161</v>
      </c>
      <c r="CF104" s="6" t="n">
        <f aca="false">CF103-CE89+CF89</f>
        <v>1104</v>
      </c>
      <c r="CG104" s="6" t="n">
        <f aca="false">CG103-CF89+CG89</f>
        <v>686</v>
      </c>
      <c r="CH104" s="6" t="n">
        <f aca="false">CH103-CG89+CH89</f>
        <v>557</v>
      </c>
      <c r="CI104" s="6" t="n">
        <f aca="false">CI103-CH89+CI89</f>
        <v>591</v>
      </c>
      <c r="CJ104" s="6" t="n">
        <f aca="false">CJ103-CI89+CJ89</f>
        <v>442</v>
      </c>
      <c r="CK104" s="6" t="n">
        <f aca="false">CK103-CJ89+CK89</f>
        <v>439</v>
      </c>
      <c r="CL104" s="6" t="n">
        <f aca="false">CL103-CK89+CL89</f>
        <v>501</v>
      </c>
      <c r="CM104" s="6" t="n">
        <f aca="false">CM103-CL89+CM89</f>
        <v>469</v>
      </c>
      <c r="CN104" s="6" t="n">
        <f aca="false">CN103-CM89+CN89</f>
        <v>498</v>
      </c>
      <c r="CO104" s="6" t="n">
        <f aca="false">CO103-CN89+CO89</f>
        <v>45</v>
      </c>
      <c r="CP104" s="5" t="s">
        <v>29</v>
      </c>
      <c r="CQ104" s="1"/>
      <c r="CR104" s="6" t="n">
        <f aca="false">CR103+CR89</f>
        <v>17</v>
      </c>
      <c r="CS104" s="6" t="n">
        <f aca="false">CS103-CR89+CS89</f>
        <v>149</v>
      </c>
      <c r="CT104" s="6" t="n">
        <f aca="false">CT103-CS89+CT89</f>
        <v>134</v>
      </c>
      <c r="CU104" s="6" t="n">
        <f aca="false">CU103-CT89+CU89</f>
        <v>206</v>
      </c>
      <c r="CV104" s="6" t="n">
        <f aca="false">CV103-CU89+CV89</f>
        <v>185</v>
      </c>
      <c r="CW104" s="6" t="n">
        <f aca="false">CW103-CV89+CW89</f>
        <v>250</v>
      </c>
      <c r="CX104" s="6" t="n">
        <f aca="false">CX103-CW89+CX89</f>
        <v>180</v>
      </c>
      <c r="CY104" s="6" t="n">
        <f aca="false">CY103-CX89+CY89</f>
        <v>191</v>
      </c>
      <c r="CZ104" s="6" t="n">
        <f aca="false">CZ103-CY89+CZ89</f>
        <v>168</v>
      </c>
      <c r="DA104" s="6" t="n">
        <f aca="false">DA103-CZ89+DA89</f>
        <v>116</v>
      </c>
      <c r="DB104" s="6" t="n">
        <f aca="false">DB103-DA89+DB89</f>
        <v>175</v>
      </c>
      <c r="DC104" s="6" t="n">
        <f aca="false">DC103-DB89+DC89</f>
        <v>165</v>
      </c>
      <c r="DD104" s="6" t="n">
        <f aca="false">DD103-DC89+DD89</f>
        <v>219</v>
      </c>
      <c r="DE104" s="6" t="n">
        <f aca="false">DE103-DD89+DE89</f>
        <v>199</v>
      </c>
      <c r="DF104" s="6" t="n">
        <f aca="false">DF103-DE89+DF89</f>
        <v>259</v>
      </c>
      <c r="DG104" s="6" t="n">
        <f aca="false">DG103-DF89+DG89</f>
        <v>232</v>
      </c>
      <c r="DH104" s="6" t="n">
        <f aca="false">DH103-DG89+DH89</f>
        <v>318</v>
      </c>
      <c r="DI104" s="6" t="n">
        <f aca="false">DI103-DH89+DI89</f>
        <v>43</v>
      </c>
      <c r="DJ104" s="5" t="s">
        <v>29</v>
      </c>
      <c r="DK104" s="1"/>
      <c r="DL104" s="6" t="n">
        <f aca="false">DL103-DK89+DL89</f>
        <v>109</v>
      </c>
      <c r="DM104" s="6" t="n">
        <f aca="false">DM103-DL89+DM89</f>
        <v>140</v>
      </c>
      <c r="DN104" s="6" t="n">
        <f aca="false">DN103-DM89+DN89</f>
        <v>180</v>
      </c>
      <c r="DO104" s="6" t="n">
        <f aca="false">DO103-DN89+DO89</f>
        <v>189</v>
      </c>
      <c r="DP104" s="6" t="n">
        <f aca="false">DP103-DO89+DP89</f>
        <v>271</v>
      </c>
      <c r="DQ104" s="6" t="n">
        <f aca="false">DQ103-DP89+DQ89</f>
        <v>214</v>
      </c>
      <c r="DR104" s="6" t="n">
        <f aca="false">DR103-DQ89+DR89</f>
        <v>221</v>
      </c>
      <c r="DS104" s="6" t="n">
        <f aca="false">DS103-DR89+DS89</f>
        <v>131</v>
      </c>
      <c r="DT104" s="6" t="n">
        <f aca="false">DT103-DS89+DT89</f>
        <v>108</v>
      </c>
      <c r="DU104" s="6" t="n">
        <f aca="false">DU103-DT89+DU89</f>
        <v>109</v>
      </c>
      <c r="DV104" s="6" t="n">
        <f aca="false">DV103-DU89+DV89</f>
        <v>56</v>
      </c>
      <c r="DW104" s="6" t="n">
        <f aca="false">DW103-DV89+DW89</f>
        <v>42</v>
      </c>
      <c r="DX104" s="6" t="n">
        <f aca="false">DX103-DW89+DX89</f>
        <v>60</v>
      </c>
      <c r="DY104" s="6" t="n">
        <f aca="false">DY103-DX89+DY89</f>
        <v>64</v>
      </c>
      <c r="DZ104" s="6" t="n">
        <f aca="false">DZ103-DY89+DZ89</f>
        <v>134</v>
      </c>
      <c r="EA104" s="6" t="n">
        <f aca="false">EA103-DZ89+EA89</f>
        <v>10</v>
      </c>
      <c r="EB104" s="5" t="s">
        <v>29</v>
      </c>
      <c r="EC104" s="1"/>
      <c r="ED104" s="6" t="n">
        <f aca="false">ED103-EC89+ED89</f>
        <v>387</v>
      </c>
      <c r="EE104" s="6" t="n">
        <f aca="false">EE103-ED89+EE89</f>
        <v>366</v>
      </c>
      <c r="EF104" s="6" t="n">
        <f aca="false">EF103-EE89+EF89</f>
        <v>383</v>
      </c>
      <c r="EG104" s="6" t="n">
        <f aca="false">EG103-EF89+EG89</f>
        <v>353</v>
      </c>
      <c r="EH104" s="6" t="n">
        <f aca="false">EH103-EG89+EH89</f>
        <v>313</v>
      </c>
      <c r="EI104" s="6" t="n">
        <f aca="false">EI103-EH89+EI89</f>
        <v>119</v>
      </c>
      <c r="EJ104" s="6" t="n">
        <f aca="false">EJ103-EI89+EJ89</f>
        <v>101</v>
      </c>
      <c r="EK104" s="6" t="n">
        <f aca="false">EK103-EJ89+EK89</f>
        <v>131</v>
      </c>
      <c r="EL104" s="6" t="n">
        <f aca="false">EL103-EK89+EL89</f>
        <v>125</v>
      </c>
      <c r="EM104" s="6" t="n">
        <f aca="false">EM103-EL89+EM89</f>
        <v>68</v>
      </c>
      <c r="EN104" s="6" t="n">
        <f aca="false">EN103-EM89+EN89</f>
        <v>60</v>
      </c>
      <c r="EO104" s="6" t="n">
        <f aca="false">EO103-EN89+EO89</f>
        <v>71</v>
      </c>
      <c r="EP104" s="6" t="n">
        <f aca="false">EP103-EO89+EP89</f>
        <v>96</v>
      </c>
      <c r="EQ104" s="6" t="n">
        <f aca="false">EQ103-EP89+EQ89</f>
        <v>11</v>
      </c>
      <c r="ER104" s="5" t="s">
        <v>29</v>
      </c>
      <c r="ES104" s="1"/>
      <c r="ET104" s="6" t="n">
        <f aca="false">ET103-ES89+ET89</f>
        <v>418</v>
      </c>
      <c r="EU104" s="6" t="n">
        <f aca="false">EU103-ET89+EU89</f>
        <v>157</v>
      </c>
      <c r="EV104" s="6" t="n">
        <f aca="false">EV103-EU89+EV89</f>
        <v>52</v>
      </c>
      <c r="EW104" s="6" t="n">
        <f aca="false">EW103-EV89+EW89</f>
        <v>80</v>
      </c>
      <c r="EX104" s="6" t="n">
        <f aca="false">EX103-EW89+EX89</f>
        <v>413</v>
      </c>
      <c r="EY104" s="6" t="n">
        <f aca="false">EY103-EX89+EY89</f>
        <v>494</v>
      </c>
      <c r="EZ104" s="6" t="n">
        <f aca="false">EZ103-EY89+EZ89</f>
        <v>444</v>
      </c>
      <c r="FA104" s="6" t="n">
        <f aca="false">FA103-EZ89+FA89</f>
        <v>1103</v>
      </c>
      <c r="FB104" s="6" t="n">
        <f aca="false">FB103-FA89+FB89</f>
        <v>958</v>
      </c>
      <c r="FC104" s="6" t="n">
        <f aca="false">FC103-FB89+FC89</f>
        <v>727</v>
      </c>
      <c r="FD104" s="6" t="n">
        <f aca="false">FD103-FC89+FD89</f>
        <v>2957</v>
      </c>
      <c r="FE104" s="6" t="n">
        <f aca="false">FE103-FD89+FE89</f>
        <v>1059</v>
      </c>
      <c r="FF104" s="6" t="n">
        <f aca="false">FF103-FE89+FF89</f>
        <v>1553</v>
      </c>
      <c r="FG104" s="6" t="n">
        <f aca="false">FG103-FF89+FG89</f>
        <v>2352</v>
      </c>
      <c r="FH104" s="6" t="n">
        <f aca="false">FH103-FG89+FH89</f>
        <v>2409</v>
      </c>
      <c r="FI104" s="6" t="n">
        <f aca="false">FI103-FH89+FI89</f>
        <v>3470</v>
      </c>
      <c r="FJ104" s="6" t="n">
        <f aca="false">FJ103-FI89+FJ89</f>
        <v>2518</v>
      </c>
      <c r="FK104" s="6" t="n">
        <f aca="false">FK103-FJ89+FK89</f>
        <v>7174</v>
      </c>
      <c r="FL104" s="6" t="n">
        <f aca="false">FL103-FK89+FL89</f>
        <v>4255</v>
      </c>
      <c r="FM104" s="6" t="n">
        <f aca="false">FM103-FL89+FM89</f>
        <v>3563</v>
      </c>
      <c r="FN104" s="6" t="n">
        <f aca="false">FN103-FM89+FN89</f>
        <v>1805</v>
      </c>
      <c r="FO104" s="6" t="n">
        <f aca="false">FO103-FN89+FO89</f>
        <v>1206</v>
      </c>
      <c r="FP104" s="6" t="n">
        <f aca="false">FP103-FO89+FP89</f>
        <v>2235</v>
      </c>
      <c r="FQ104" s="6" t="n">
        <f aca="false">FQ103-FP89+FQ89</f>
        <v>2222</v>
      </c>
      <c r="FR104" s="6" t="n">
        <f aca="false">FR103-FQ89+FR89</f>
        <v>1889</v>
      </c>
      <c r="FS104" s="6" t="n">
        <f aca="false">FS103-FR89+FS89</f>
        <v>3362</v>
      </c>
      <c r="FT104" s="6" t="n">
        <f aca="false">FT103-FS89+FT89</f>
        <v>5150</v>
      </c>
      <c r="FU104" s="6" t="n">
        <f aca="false">FU103-FT89+FU89</f>
        <v>7676</v>
      </c>
      <c r="FV104" s="6" t="n">
        <f aca="false">FV103-FU89+FV89</f>
        <v>694</v>
      </c>
      <c r="FW104" s="5" t="s">
        <v>29</v>
      </c>
      <c r="FX104" s="1"/>
      <c r="FY104" s="6" t="n">
        <f aca="false">FY103-FX89+FY89</f>
        <v>9448</v>
      </c>
      <c r="FZ104" s="6" t="n">
        <f aca="false">FZ103-FY89+FZ89</f>
        <v>7928</v>
      </c>
      <c r="GA104" s="6" t="n">
        <f aca="false">GA103-FZ89+GA89</f>
        <v>5385</v>
      </c>
      <c r="GB104" s="6" t="n">
        <f aca="false">GB103-GA89+GB89</f>
        <v>4951</v>
      </c>
      <c r="GC104" s="6" t="n">
        <f aca="false">GC103-GB89+GC89</f>
        <v>7359</v>
      </c>
      <c r="GD104" s="6" t="n">
        <f aca="false">GD103-GC89+GD89</f>
        <v>7616</v>
      </c>
      <c r="GE104" s="6" t="n">
        <f aca="false">GE103-GD89+GE89</f>
        <v>8966</v>
      </c>
      <c r="GF104" s="6" t="n">
        <f aca="false">GF103-GE89+GF89</f>
        <v>8330</v>
      </c>
      <c r="GG104" s="6" t="n">
        <f aca="false">GG103-GF89+GG89</f>
        <v>8465</v>
      </c>
      <c r="GH104" s="6" t="n">
        <f aca="false">GH103-GG89+GH89</f>
        <v>7715</v>
      </c>
      <c r="GI104" s="6" t="n">
        <f aca="false">GI103-GH89+GI89</f>
        <v>10800</v>
      </c>
      <c r="GJ104" s="6" t="n">
        <f aca="false">GJ103-GI89+GJ89</f>
        <v>9195</v>
      </c>
      <c r="GK104" s="6" t="n">
        <f aca="false">GK103-GJ89+GK89</f>
        <v>9088</v>
      </c>
      <c r="GL104" s="6" t="n">
        <f aca="false">FG104+DL104+CT104+BZ104+AU104+P104</f>
        <v>10078</v>
      </c>
      <c r="GM104" s="6" t="n">
        <f aca="false">FH104+DM104+CU104+CA104+AV104+Q104+EC104</f>
        <v>10669</v>
      </c>
      <c r="GN104" s="6" t="n">
        <f aca="false">FI104+DN104+CV104+CB104+AW104+R104+ED104</f>
        <v>11399</v>
      </c>
      <c r="GO104" s="6" t="n">
        <f aca="false">FJ104+DO104+CW104+CC104+AX104+S104+EE104</f>
        <v>11365</v>
      </c>
      <c r="GP104" s="6" t="n">
        <f aca="false">FK104+DP104+CX104+CD104+AY104+T104+EF104</f>
        <v>15136</v>
      </c>
      <c r="GQ104" s="6" t="n">
        <f aca="false">FL104+DQ104+CY104+CE104+AZ104+U104+EG104</f>
        <v>10547</v>
      </c>
      <c r="GR104" s="10" t="n">
        <f aca="false">FM104+DR104+CZ104+CF104+BA104+V104+EH104</f>
        <v>9382</v>
      </c>
      <c r="GS104" s="10" t="n">
        <f aca="false">FN104+DS104+DA104+CG104+BB104+W104+EI104</f>
        <v>5026</v>
      </c>
      <c r="GT104" s="10" t="n">
        <f aca="false">FO104+DT104+DB104+CH104+BC104+X104+EJ104</f>
        <v>3994</v>
      </c>
      <c r="GU104" s="10" t="n">
        <f aca="false">FP104+DU104+DC104+CI104+BD104+Y104+EK104</f>
        <v>5413</v>
      </c>
      <c r="GV104" s="6" t="n">
        <f aca="false">Z104+BE104+CJ104+DD104+DV104+EL104+FQ104</f>
        <v>4649</v>
      </c>
      <c r="GW104" s="6" t="n">
        <f aca="false">AA104+BF104+CK104+DE104+DW104+EM104+FR104</f>
        <v>4675</v>
      </c>
      <c r="GX104" s="6" t="n">
        <f aca="false">AB104+BG104+CL104+DF104+DX104+EN104+FS104</f>
        <v>7070</v>
      </c>
      <c r="GY104" s="6" t="n">
        <f aca="false">AC104+BH104+CM104+DG104+DY104+EO104+FT104</f>
        <v>9344</v>
      </c>
      <c r="GZ104" s="6" t="n">
        <f aca="false">AD104+BI104+CN104+DH104+DZ104+EP104+FU104</f>
        <v>12287</v>
      </c>
      <c r="HA104" s="6" t="n">
        <f aca="false">AE104+BJ104+CO104+DI104+EA104+EQ104+FV104</f>
        <v>1413</v>
      </c>
      <c r="HB104" s="9" t="n">
        <f aca="false">(GZ104-GZ103)/(GZ103+0.01)*100</f>
        <v>6.35332264059323</v>
      </c>
      <c r="HC104" s="9" t="n">
        <f aca="false">(GZ104-GY104)/(GY104+0.01)*100</f>
        <v>31.4961135529607</v>
      </c>
      <c r="HD104" s="5" t="s">
        <v>29</v>
      </c>
      <c r="HE104" s="6" t="n">
        <f aca="false">HE103+HE89</f>
        <v>427</v>
      </c>
      <c r="HF104" s="6" t="n">
        <f aca="false">HF103-HE89+HF89</f>
        <v>372</v>
      </c>
      <c r="HG104" s="6" t="n">
        <f aca="false">HG103-HF89+HG89</f>
        <v>442</v>
      </c>
      <c r="HH104" s="6" t="n">
        <f aca="false">HH103-HG89+HH89</f>
        <v>224</v>
      </c>
      <c r="HI104" s="6" t="n">
        <f aca="false">HI103-HH89+HI89</f>
        <v>236</v>
      </c>
      <c r="HJ104" s="6" t="n">
        <f aca="false">HJ103-HI89+HJ89</f>
        <v>367</v>
      </c>
      <c r="HK104" s="6" t="n">
        <f aca="false">HK103-HJ89+HK89</f>
        <v>392</v>
      </c>
      <c r="HL104" s="6" t="n">
        <f aca="false">HL103-HK89+HL89</f>
        <v>372</v>
      </c>
      <c r="HM104" s="6" t="n">
        <f aca="false">HM103-HL89+HM89</f>
        <v>441</v>
      </c>
      <c r="HN104" s="6" t="n">
        <f aca="false">HN103-HM89+HN89</f>
        <v>1090</v>
      </c>
      <c r="HO104" s="6" t="n">
        <f aca="false">HO103-HN89+HO89</f>
        <v>510</v>
      </c>
      <c r="HP104" s="6" t="n">
        <f aca="false">HP103-HO89+HP89</f>
        <v>1053</v>
      </c>
      <c r="HQ104" s="6" t="n">
        <f aca="false">HQ103-HP89+HQ89</f>
        <v>502</v>
      </c>
      <c r="HR104" s="6" t="n">
        <f aca="false">HR103-HQ89+HR89</f>
        <v>523</v>
      </c>
      <c r="HS104" s="6" t="n">
        <f aca="false">HS103-HR89+HS89</f>
        <v>345</v>
      </c>
      <c r="HT104" s="6" t="n">
        <f aca="false">HT103-HS89+HT89</f>
        <v>219</v>
      </c>
      <c r="HU104" s="6" t="n">
        <f aca="false">HU103-HT89+HU89</f>
        <v>170</v>
      </c>
      <c r="HV104" s="6" t="n">
        <f aca="false">HV103-HU89+HV89</f>
        <v>216</v>
      </c>
      <c r="HW104" s="6" t="n">
        <f aca="false">HW103-HV89+HW89</f>
        <v>426</v>
      </c>
      <c r="HX104" s="6" t="n">
        <f aca="false">HX103-HW89+HX89</f>
        <v>388</v>
      </c>
      <c r="HY104" s="6" t="n">
        <f aca="false">HY103-HX89+HY89</f>
        <v>748</v>
      </c>
      <c r="HZ104" s="6" t="n">
        <f aca="false">HZ103-HY89+HZ89</f>
        <v>441</v>
      </c>
      <c r="IA104" s="6" t="n">
        <f aca="false">IA103-HZ89+IA89</f>
        <v>137</v>
      </c>
      <c r="IB104" s="5" t="s">
        <v>29</v>
      </c>
      <c r="IC104" s="3" t="s">
        <v>31</v>
      </c>
      <c r="ID104" s="6" t="n">
        <f aca="false">ID103-IC89+ID89</f>
        <v>772</v>
      </c>
      <c r="IE104" s="6" t="n">
        <f aca="false">IE103-ID89+IE89</f>
        <v>516</v>
      </c>
      <c r="IF104" s="6" t="n">
        <f aca="false">IF103-IE89+IF89</f>
        <v>503</v>
      </c>
      <c r="IG104" s="6" t="n">
        <f aca="false">IG103-IF89+IG89</f>
        <v>2721</v>
      </c>
      <c r="IH104" s="6" t="n">
        <f aca="false">IH103-IG89+IH89</f>
        <v>692</v>
      </c>
      <c r="II104" s="6" t="n">
        <f aca="false">II103-IH89+II89</f>
        <v>1161</v>
      </c>
      <c r="IJ104" s="6" t="n">
        <f aca="false">IJ103-II89+IJ89</f>
        <v>1980</v>
      </c>
      <c r="IK104" s="6" t="n">
        <f aca="false">IK103-IJ89+IK89</f>
        <v>1968</v>
      </c>
      <c r="IL104" s="6" t="n">
        <f aca="false">IL103-IK89+IL89</f>
        <v>2380</v>
      </c>
      <c r="IM104" s="6" t="n">
        <f aca="false">IM103-IL89+IM89</f>
        <v>2133</v>
      </c>
      <c r="IN104" s="6" t="n">
        <f aca="false">IN103-IM89+IN89</f>
        <v>6121</v>
      </c>
      <c r="IO104" s="6" t="n">
        <f aca="false">IO103-IN89+IO89</f>
        <v>3753</v>
      </c>
      <c r="IP104" s="6" t="n">
        <f aca="false">IP103-IO89+IP89</f>
        <v>3040</v>
      </c>
      <c r="IQ104" s="6" t="n">
        <f aca="false">IQ103-IP89+IQ89</f>
        <v>1460</v>
      </c>
      <c r="IR104" s="6" t="n">
        <f aca="false">IR103-IQ89+IR89</f>
        <v>987</v>
      </c>
      <c r="IS104" s="6" t="n">
        <f aca="false">IS103-IR89+IS89</f>
        <v>2065</v>
      </c>
      <c r="IT104" s="6" t="n">
        <f aca="false">IT103-IS89+IT89</f>
        <v>2006</v>
      </c>
      <c r="IU104" s="6" t="n">
        <f aca="false">IU103-IT89+IU89</f>
        <v>1463</v>
      </c>
      <c r="IV104" s="6" t="n">
        <f aca="false">IV103-IU89+IV89</f>
        <v>2974</v>
      </c>
      <c r="IW104" s="6" t="n">
        <f aca="false">IW103-IV89+IW89</f>
        <v>4402</v>
      </c>
      <c r="IX104" s="6" t="n">
        <f aca="false">IX103-IW89+IX89</f>
        <v>7235</v>
      </c>
      <c r="IY104" s="6" t="n">
        <f aca="false">IY103-IX89+IY89</f>
        <v>557</v>
      </c>
      <c r="IZ104" s="5" t="s">
        <v>29</v>
      </c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</row>
    <row r="105" customFormat="false" ht="12.8" hidden="false" customHeight="false" outlineLevel="0" collapsed="false">
      <c r="A105" s="3" t="s">
        <v>30</v>
      </c>
      <c r="B105" s="6" t="n">
        <f aca="false">SUM(B79:B90)</f>
        <v>6085</v>
      </c>
      <c r="C105" s="6" t="n">
        <f aca="false">SUM(C79:C90)</f>
        <v>6330</v>
      </c>
      <c r="D105" s="6" t="n">
        <f aca="false">SUM(D79:D90)</f>
        <v>3877</v>
      </c>
      <c r="E105" s="6" t="n">
        <f aca="false">SUM(E79:E90)</f>
        <v>2455</v>
      </c>
      <c r="F105" s="6" t="n">
        <f aca="false">SUM(F79:F90)</f>
        <v>2286</v>
      </c>
      <c r="G105" s="6" t="n">
        <f aca="false">SUM(G79:G90)</f>
        <v>3574</v>
      </c>
      <c r="H105" s="6" t="n">
        <f aca="false">SUM(H79:H90)</f>
        <v>3600</v>
      </c>
      <c r="I105" s="6" t="n">
        <f aca="false">SUM(I79:I90)</f>
        <v>3548</v>
      </c>
      <c r="J105" s="6" t="n">
        <f aca="false">SUM(J79:J90)</f>
        <v>2561</v>
      </c>
      <c r="K105" s="6" t="n">
        <f aca="false">SUM(K79:K90)</f>
        <v>2853</v>
      </c>
      <c r="L105" s="6" t="n">
        <f aca="false">SUM(L79:L90)</f>
        <v>2479</v>
      </c>
      <c r="M105" s="6" t="n">
        <f aca="false">SUM(M79:M90)</f>
        <v>2626</v>
      </c>
      <c r="N105" s="6" t="n">
        <f aca="false">SUM(N79:N90)</f>
        <v>2486</v>
      </c>
      <c r="O105" s="6" t="n">
        <f aca="false">SUM(O79:O90)</f>
        <v>1964</v>
      </c>
      <c r="P105" s="6" t="n">
        <f aca="false">SUM(P79:P90)</f>
        <v>1941</v>
      </c>
      <c r="Q105" s="6" t="n">
        <f aca="false">SUM(Q79:Q90)</f>
        <v>1695</v>
      </c>
      <c r="R105" s="6" t="n">
        <f aca="false">SUM(R79:R90)</f>
        <v>1558</v>
      </c>
      <c r="S105" s="6" t="n">
        <f aca="false">SUM(S79:S90)</f>
        <v>2274</v>
      </c>
      <c r="T105" s="6" t="n">
        <f aca="false">SUM(T79:T90)</f>
        <v>1824</v>
      </c>
      <c r="U105" s="6" t="n">
        <f aca="false">SUM(U79:U90)</f>
        <v>1135</v>
      </c>
      <c r="V105" s="6" t="n">
        <f aca="false">SUM(V79:V90)</f>
        <v>1034</v>
      </c>
      <c r="W105" s="6" t="n">
        <f aca="false">SUM(W79:W90)</f>
        <v>557</v>
      </c>
      <c r="X105" s="6" t="n">
        <f aca="false">SUM(X79:X90)</f>
        <v>510</v>
      </c>
      <c r="Y105" s="6" t="n">
        <f aca="false">SUM(Y79:Y90)</f>
        <v>523</v>
      </c>
      <c r="Z105" s="6" t="n">
        <f aca="false">SUM(Z79:Z90)</f>
        <v>479</v>
      </c>
      <c r="AA105" s="6" t="n">
        <f aca="false">SUM(AA79:AA90)</f>
        <v>583</v>
      </c>
      <c r="AB105" s="6" t="n">
        <f aca="false">SUM(AB79:AB90)</f>
        <v>924</v>
      </c>
      <c r="AC105" s="6" t="n">
        <f aca="false">SUM(AC79:AC90)</f>
        <v>807</v>
      </c>
      <c r="AD105" s="6" t="n">
        <f aca="false">SUM(AD79:AD90)</f>
        <v>1484</v>
      </c>
      <c r="AE105" s="6" t="n">
        <f aca="false">SUM(AE79:AE90)</f>
        <v>175</v>
      </c>
      <c r="AF105" s="5" t="s">
        <v>30</v>
      </c>
      <c r="AG105" s="6" t="n">
        <f aca="false">SUM(AG79:AG90)</f>
        <v>2829</v>
      </c>
      <c r="AH105" s="6" t="n">
        <f aca="false">SUM(AH79:AH90)</f>
        <v>2265</v>
      </c>
      <c r="AI105" s="6" t="n">
        <f aca="false">SUM(AI79:AI90)</f>
        <v>1797</v>
      </c>
      <c r="AJ105" s="6" t="n">
        <f aca="false">SUM(AJ79:AJ90)</f>
        <v>1833</v>
      </c>
      <c r="AK105" s="6" t="n">
        <f aca="false">SUM(AK79:AK90)</f>
        <v>1876</v>
      </c>
      <c r="AL105" s="6" t="n">
        <f aca="false">SUM(AL79:AL90)</f>
        <v>2527</v>
      </c>
      <c r="AM105" s="6" t="n">
        <f aca="false">SUM(AM79:AM90)</f>
        <v>2661</v>
      </c>
      <c r="AN105" s="6" t="n">
        <f aca="false">SUM(AN79:AN90)</f>
        <v>3485</v>
      </c>
      <c r="AO105" s="6" t="n">
        <f aca="false">SUM(AO79:AO90)</f>
        <v>3422</v>
      </c>
      <c r="AP105" s="6" t="n">
        <f aca="false">SUM(AP79:AP90)</f>
        <v>3220</v>
      </c>
      <c r="AQ105" s="6" t="n">
        <f aca="false">SUM(AQ79:AQ90)</f>
        <v>3198</v>
      </c>
      <c r="AR105" s="6" t="n">
        <f aca="false">SUM(AR79:AR90)</f>
        <v>3928</v>
      </c>
      <c r="AS105" s="6" t="n">
        <f aca="false">SUM(AS79:AS90)</f>
        <v>4227</v>
      </c>
      <c r="AT105" s="6" t="n">
        <f aca="false">SUM(AT79:AT90)</f>
        <v>4265</v>
      </c>
      <c r="AU105" s="6" t="n">
        <f aca="false">SUM(AU79:AU90)</f>
        <v>4144</v>
      </c>
      <c r="AV105" s="6" t="n">
        <f aca="false">SUM(AV79:AV90)</f>
        <v>4897</v>
      </c>
      <c r="AW105" s="6" t="n">
        <f aca="false">SUM(AW79:AW90)</f>
        <v>4100</v>
      </c>
      <c r="AX105" s="6" t="n">
        <f aca="false">SUM(AX79:AX90)</f>
        <v>4230</v>
      </c>
      <c r="AY105" s="6" t="n">
        <f aca="false">SUM(AY79:AY90)</f>
        <v>3903</v>
      </c>
      <c r="AZ105" s="6" t="n">
        <f aca="false">SUM(AZ79:AZ90)</f>
        <v>3063</v>
      </c>
      <c r="BA105" s="6" t="n">
        <f aca="false">SUM(BA79:BA90)</f>
        <v>2894</v>
      </c>
      <c r="BB105" s="6" t="n">
        <f aca="false">SUM(BB79:BB90)</f>
        <v>1554</v>
      </c>
      <c r="BC105" s="6" t="n">
        <f aca="false">SUM(BC79:BC90)</f>
        <v>1415</v>
      </c>
      <c r="BD105" s="6" t="n">
        <f aca="false">SUM(BD79:BD90)</f>
        <v>1590</v>
      </c>
      <c r="BE105" s="6" t="n">
        <f aca="false">SUM(BE79:BE90)</f>
        <v>1112</v>
      </c>
      <c r="BF105" s="6" t="n">
        <f aca="false">SUM(BF79:BF90)</f>
        <v>1497</v>
      </c>
      <c r="BG105" s="6" t="n">
        <f aca="false">SUM(BG79:BG90)</f>
        <v>1932</v>
      </c>
      <c r="BH105" s="6" t="n">
        <f aca="false">SUM(BH79:BH90)</f>
        <v>2612</v>
      </c>
      <c r="BI105" s="6" t="n">
        <f aca="false">SUM(BI79:BI90)</f>
        <v>2160</v>
      </c>
      <c r="BJ105" s="6" t="n">
        <f aca="false">SUM(BJ79:BJ90)</f>
        <v>127</v>
      </c>
      <c r="BK105" s="5" t="s">
        <v>30</v>
      </c>
      <c r="BL105" s="6" t="n">
        <f aca="false">SUM(BL79:BL90)</f>
        <v>1568</v>
      </c>
      <c r="BM105" s="6" t="n">
        <f aca="false">SUM(BM79:BM90)</f>
        <v>1172</v>
      </c>
      <c r="BN105" s="6" t="n">
        <f aca="false">SUM(BN79:BN90)</f>
        <v>1182</v>
      </c>
      <c r="BO105" s="6" t="n">
        <f aca="false">SUM(BO79:BO90)</f>
        <v>911</v>
      </c>
      <c r="BP105" s="6" t="n">
        <f aca="false">SUM(BP79:BP90)</f>
        <v>792</v>
      </c>
      <c r="BQ105" s="6" t="n">
        <f aca="false">SUM(BQ79:BQ90)</f>
        <v>1019</v>
      </c>
      <c r="BR105" s="6" t="n">
        <f aca="false">SUM(BR79:BR90)</f>
        <v>1074</v>
      </c>
      <c r="BS105" s="6" t="n">
        <f aca="false">SUM(BS79:BS90)</f>
        <v>1312</v>
      </c>
      <c r="BT105" s="6" t="n">
        <f aca="false">SUM(BT79:BT90)</f>
        <v>1152</v>
      </c>
      <c r="BU105" s="6" t="n">
        <f aca="false">SUM(BU79:BU90)</f>
        <v>1408</v>
      </c>
      <c r="BV105" s="6" t="n">
        <f aca="false">SUM(BV79:BV90)</f>
        <v>1438</v>
      </c>
      <c r="BW105" s="6" t="n">
        <f aca="false">SUM(BW79:BW90)</f>
        <v>1386</v>
      </c>
      <c r="BX105" s="6" t="n">
        <f aca="false">SUM(BX79:BX90)</f>
        <v>1246</v>
      </c>
      <c r="BY105" s="6" t="n">
        <f aca="false">SUM(BY79:BY90)</f>
        <v>1272</v>
      </c>
      <c r="BZ105" s="6" t="n">
        <f aca="false">SUM(BZ79:BZ90)</f>
        <v>1411</v>
      </c>
      <c r="CA105" s="6" t="n">
        <f aca="false">SUM(CA79:CA90)</f>
        <v>1379</v>
      </c>
      <c r="CB105" s="6" t="n">
        <f aca="false">SUM(CB79:CB90)</f>
        <v>1552</v>
      </c>
      <c r="CC105" s="6" t="n">
        <f aca="false">SUM(CC79:CC90)</f>
        <v>1511</v>
      </c>
      <c r="CD105" s="6" t="n">
        <f aca="false">SUM(CD79:CD90)</f>
        <v>1416</v>
      </c>
      <c r="CE105" s="6" t="n">
        <f aca="false">SUM(CE79:CE90)</f>
        <v>1130</v>
      </c>
      <c r="CF105" s="6" t="n">
        <f aca="false">SUM(CF79:CF90)</f>
        <v>1085</v>
      </c>
      <c r="CG105" s="6" t="n">
        <f aca="false">SUM(CG79:CG90)</f>
        <v>657</v>
      </c>
      <c r="CH105" s="6" t="n">
        <f aca="false">SUM(CH79:CH90)</f>
        <v>584</v>
      </c>
      <c r="CI105" s="6" t="n">
        <f aca="false">SUM(CI79:CI90)</f>
        <v>586</v>
      </c>
      <c r="CJ105" s="6" t="n">
        <f aca="false">SUM(CJ79:CJ90)</f>
        <v>434</v>
      </c>
      <c r="CK105" s="6" t="n">
        <f aca="false">SUM(CK79:CK90)</f>
        <v>441</v>
      </c>
      <c r="CL105" s="6" t="n">
        <f aca="false">SUM(CL79:CL90)</f>
        <v>506</v>
      </c>
      <c r="CM105" s="6" t="n">
        <f aca="false">SUM(CM79:CM90)</f>
        <v>485</v>
      </c>
      <c r="CN105" s="6" t="n">
        <f aca="false">SUM(CN79:CN90)</f>
        <v>497</v>
      </c>
      <c r="CO105" s="6" t="n">
        <f aca="false">SUM(CO79:CO90)</f>
        <v>0</v>
      </c>
      <c r="CP105" s="5" t="s">
        <v>30</v>
      </c>
      <c r="CQ105" s="1"/>
      <c r="CR105" s="6" t="n">
        <f aca="false">SUM(CR79:CR90)</f>
        <v>27</v>
      </c>
      <c r="CS105" s="6" t="n">
        <f aca="false">SUM(CS79:CS90)</f>
        <v>144</v>
      </c>
      <c r="CT105" s="6" t="n">
        <f aca="false">SUM(CT79:CT90)</f>
        <v>138</v>
      </c>
      <c r="CU105" s="6" t="n">
        <f aca="false">SUM(CU79:CU90)</f>
        <v>208</v>
      </c>
      <c r="CV105" s="6" t="n">
        <f aca="false">SUM(CV79:CV90)</f>
        <v>200</v>
      </c>
      <c r="CW105" s="6" t="n">
        <f aca="false">SUM(CW79:CW90)</f>
        <v>237</v>
      </c>
      <c r="CX105" s="6" t="n">
        <f aca="false">SUM(CX79:CX90)</f>
        <v>183</v>
      </c>
      <c r="CY105" s="6" t="n">
        <f aca="false">SUM(CY79:CY90)</f>
        <v>182</v>
      </c>
      <c r="CZ105" s="6" t="n">
        <f aca="false">SUM(CZ79:CZ90)</f>
        <v>164</v>
      </c>
      <c r="DA105" s="6" t="n">
        <f aca="false">SUM(DA79:DA90)</f>
        <v>143</v>
      </c>
      <c r="DB105" s="6" t="n">
        <f aca="false">SUM(DB79:DB90)</f>
        <v>154</v>
      </c>
      <c r="DC105" s="6" t="n">
        <f aca="false">SUM(DC79:DC90)</f>
        <v>177</v>
      </c>
      <c r="DD105" s="6" t="n">
        <f aca="false">SUM(DD79:DD90)</f>
        <v>216</v>
      </c>
      <c r="DE105" s="6" t="n">
        <f aca="false">SUM(DE79:DE90)</f>
        <v>191</v>
      </c>
      <c r="DF105" s="6" t="n">
        <f aca="false">SUM(DF79:DF90)</f>
        <v>259</v>
      </c>
      <c r="DG105" s="6" t="n">
        <f aca="false">SUM(DG79:DG90)</f>
        <v>235</v>
      </c>
      <c r="DH105" s="6" t="n">
        <f aca="false">SUM(DH79:DH90)</f>
        <v>324</v>
      </c>
      <c r="DI105" s="6" t="n">
        <f aca="false">SUM(DI79:DI90)</f>
        <v>24</v>
      </c>
      <c r="DJ105" s="5" t="s">
        <v>30</v>
      </c>
      <c r="DK105" s="1" t="n">
        <v>44</v>
      </c>
      <c r="DL105" s="6" t="n">
        <f aca="false">SUM(DL79:DL90)</f>
        <v>112</v>
      </c>
      <c r="DM105" s="6" t="n">
        <f aca="false">SUM(DM79:DM90)</f>
        <v>159</v>
      </c>
      <c r="DN105" s="6" t="n">
        <f aca="false">SUM(DN79:DN90)</f>
        <v>166</v>
      </c>
      <c r="DO105" s="6" t="n">
        <f aca="false">SUM(DO79:DO90)</f>
        <v>199</v>
      </c>
      <c r="DP105" s="6" t="n">
        <f aca="false">SUM(DP79:DP90)</f>
        <v>248</v>
      </c>
      <c r="DQ105" s="6" t="n">
        <f aca="false">SUM(DQ79:DQ90)</f>
        <v>218</v>
      </c>
      <c r="DR105" s="6" t="n">
        <f aca="false">SUM(DR79:DR90)</f>
        <v>225</v>
      </c>
      <c r="DS105" s="6" t="n">
        <f aca="false">SUM(DS79:DS90)</f>
        <v>128</v>
      </c>
      <c r="DT105" s="6" t="n">
        <f aca="false">SUM(DT79:DT90)</f>
        <v>110</v>
      </c>
      <c r="DU105" s="6" t="n">
        <f aca="false">SUM(DU79:DU90)</f>
        <v>113</v>
      </c>
      <c r="DV105" s="6" t="n">
        <f aca="false">SUM(DV79:DV90)</f>
        <v>46</v>
      </c>
      <c r="DW105" s="6" t="n">
        <f aca="false">SUM(DW79:DW90)</f>
        <v>44</v>
      </c>
      <c r="DX105" s="6" t="n">
        <f aca="false">SUM(DX79:DX90)</f>
        <v>60</v>
      </c>
      <c r="DY105" s="6" t="n">
        <f aca="false">SUM(DY79:DY90)</f>
        <v>64</v>
      </c>
      <c r="DZ105" s="6" t="n">
        <f aca="false">SUM(DZ79:DZ90)</f>
        <v>136</v>
      </c>
      <c r="EA105" s="6" t="n">
        <f aca="false">SUM(EA79:EA90)</f>
        <v>5</v>
      </c>
      <c r="EB105" s="5" t="s">
        <v>30</v>
      </c>
      <c r="EC105" s="6" t="n">
        <f aca="false">SUM(EC79:EC90)</f>
        <v>181</v>
      </c>
      <c r="ED105" s="6" t="n">
        <f aca="false">SUM(ED79:ED90)</f>
        <v>389</v>
      </c>
      <c r="EE105" s="6" t="n">
        <f aca="false">SUM(EE79:EE90)</f>
        <v>381</v>
      </c>
      <c r="EF105" s="6" t="n">
        <f aca="false">SUM(EF79:EF90)</f>
        <v>356</v>
      </c>
      <c r="EG105" s="6" t="n">
        <f aca="false">SUM(EG79:EG90)</f>
        <v>354</v>
      </c>
      <c r="EH105" s="6" t="n">
        <f aca="false">SUM(EH79:EH90)</f>
        <v>311</v>
      </c>
      <c r="EI105" s="6" t="n">
        <f aca="false">SUM(EI79:EI90)</f>
        <v>112</v>
      </c>
      <c r="EJ105" s="6" t="n">
        <f aca="false">SUM(EJ79:EJ90)</f>
        <v>106</v>
      </c>
      <c r="EK105" s="6" t="n">
        <f aca="false">SUM(EK79:EK90)</f>
        <v>124</v>
      </c>
      <c r="EL105" s="6" t="n">
        <f aca="false">SUM(EL79:EL90)</f>
        <v>130</v>
      </c>
      <c r="EM105" s="6" t="n">
        <f aca="false">SUM(EM79:EM90)</f>
        <v>64</v>
      </c>
      <c r="EN105" s="6" t="n">
        <f aca="false">SUM(EN79:EN90)</f>
        <v>60</v>
      </c>
      <c r="EO105" s="6" t="n">
        <f aca="false">SUM(EO79:EO90)</f>
        <v>75</v>
      </c>
      <c r="EP105" s="6" t="n">
        <f aca="false">SUM(EP79:EP90)</f>
        <v>100</v>
      </c>
      <c r="EQ105" s="6" t="n">
        <f aca="false">SUM(EQ79:EQ90)</f>
        <v>2</v>
      </c>
      <c r="ER105" s="5" t="s">
        <v>30</v>
      </c>
      <c r="ES105" s="6" t="n">
        <f aca="false">SUM(ES79:ES90)</f>
        <v>814</v>
      </c>
      <c r="ET105" s="6" t="n">
        <f aca="false">SUM(ET79:ET90)</f>
        <v>365</v>
      </c>
      <c r="EU105" s="6" t="n">
        <f aca="false">SUM(EU79:EU90)</f>
        <v>150</v>
      </c>
      <c r="EV105" s="6" t="n">
        <f aca="false">SUM(EV79:EV90)</f>
        <v>51</v>
      </c>
      <c r="EW105" s="6" t="n">
        <f aca="false">SUM(EW79:EW90)</f>
        <v>80</v>
      </c>
      <c r="EX105" s="6" t="n">
        <f aca="false">SUM(EX79:EX90)</f>
        <v>594</v>
      </c>
      <c r="EY105" s="6" t="n">
        <f aca="false">SUM(EY79:EY90)</f>
        <v>330</v>
      </c>
      <c r="EZ105" s="6" t="n">
        <f aca="false">SUM(EZ79:EZ90)</f>
        <v>468</v>
      </c>
      <c r="FA105" s="6" t="n">
        <f aca="false">SUM(FA79:FA90)</f>
        <v>1116</v>
      </c>
      <c r="FB105" s="6" t="n">
        <f aca="false">SUM(FB79:FB90)</f>
        <v>905</v>
      </c>
      <c r="FC105" s="6" t="n">
        <f aca="false">SUM(FC79:FC90)</f>
        <v>758</v>
      </c>
      <c r="FD105" s="6" t="n">
        <f aca="false">SUM(FD79:FD90)</f>
        <v>3039</v>
      </c>
      <c r="FE105" s="6" t="n">
        <f aca="false">SUM(FE79:FE90)</f>
        <v>962</v>
      </c>
      <c r="FF105" s="6" t="n">
        <f aca="false">SUM(FF79:FF90)</f>
        <v>1581</v>
      </c>
      <c r="FG105" s="6" t="n">
        <f aca="false">SUM(FG79:FG90)</f>
        <v>2725</v>
      </c>
      <c r="FH105" s="6" t="n">
        <f aca="false">SUM(FH79:FH90)</f>
        <v>2247</v>
      </c>
      <c r="FI105" s="6" t="n">
        <f aca="false">SUM(FI79:FI90)</f>
        <v>3333</v>
      </c>
      <c r="FJ105" s="6" t="n">
        <f aca="false">SUM(FJ79:FJ90)</f>
        <v>2729</v>
      </c>
      <c r="FK105" s="6" t="n">
        <f aca="false">SUM(FK79:FK90)</f>
        <v>7180</v>
      </c>
      <c r="FL105" s="6" t="n">
        <f aca="false">SUM(FL79:FL90)</f>
        <v>4436</v>
      </c>
      <c r="FM105" s="6" t="n">
        <f aca="false">SUM(FM79:FM90)</f>
        <v>3100</v>
      </c>
      <c r="FN105" s="6" t="n">
        <f aca="false">SUM(FN79:FN90)</f>
        <v>1781</v>
      </c>
      <c r="FO105" s="6" t="n">
        <f aca="false">SUM(FO79:FO90)</f>
        <v>1373</v>
      </c>
      <c r="FP105" s="6" t="n">
        <f aca="false">SUM(FP79:FP90)</f>
        <v>2320</v>
      </c>
      <c r="FQ105" s="6" t="n">
        <f aca="false">SUM(FQ79:FQ90)</f>
        <v>1966</v>
      </c>
      <c r="FR105" s="6" t="n">
        <f aca="false">SUM(FR79:FR90)</f>
        <v>2092</v>
      </c>
      <c r="FS105" s="6" t="n">
        <f aca="false">SUM(FS79:FS90)</f>
        <v>3515</v>
      </c>
      <c r="FT105" s="6" t="n">
        <f aca="false">SUM(FT79:FT90)</f>
        <v>5149</v>
      </c>
      <c r="FU105" s="6" t="n">
        <f aca="false">SUM(FU79:FU90)</f>
        <v>7940</v>
      </c>
      <c r="FV105" s="6" t="n">
        <f aca="false">SUM(FV79:FV90)</f>
        <v>49</v>
      </c>
      <c r="FW105" s="5" t="s">
        <v>30</v>
      </c>
      <c r="FX105" s="6" t="n">
        <f aca="false">SUM(FX79:FX90)</f>
        <v>11296</v>
      </c>
      <c r="FY105" s="6" t="n">
        <f aca="false">SUM(FY79:FY90)</f>
        <v>10132</v>
      </c>
      <c r="FZ105" s="6" t="n">
        <f aca="false">SUM(FZ79:FZ90)</f>
        <v>7006</v>
      </c>
      <c r="GA105" s="6" t="n">
        <f aca="false">SUM(GA79:GA90)</f>
        <v>5250</v>
      </c>
      <c r="GB105" s="6" t="n">
        <f aca="false">GB104-GA90+GB90</f>
        <v>5034</v>
      </c>
      <c r="GC105" s="6" t="n">
        <f aca="false">GC104-GB90+GC90</f>
        <v>7714</v>
      </c>
      <c r="GD105" s="6" t="n">
        <f aca="false">GD104-GC90+GD90</f>
        <v>7665</v>
      </c>
      <c r="GE105" s="6" t="n">
        <f aca="false">GE104-GD90+GE90</f>
        <v>8813</v>
      </c>
      <c r="GF105" s="6" t="n">
        <f aca="false">GF104-GE90+GF90</f>
        <v>8251</v>
      </c>
      <c r="GG105" s="6" t="n">
        <f aca="false">GG104-GF90+GG90</f>
        <v>8386</v>
      </c>
      <c r="GH105" s="6" t="n">
        <f aca="false">GH104-GG90+GH90</f>
        <v>7873</v>
      </c>
      <c r="GI105" s="6" t="n">
        <f aca="false">GI104-GH90+GI90</f>
        <v>10979</v>
      </c>
      <c r="GJ105" s="6" t="n">
        <f aca="false">GJ104-GI90+GJ90</f>
        <v>8921</v>
      </c>
      <c r="GK105" s="6" t="n">
        <f aca="false">GK104-GJ90+GK90</f>
        <v>9082</v>
      </c>
      <c r="GL105" s="6" t="n">
        <f aca="false">FG105+DL105+CT105+BZ105+AU105+P105</f>
        <v>10471</v>
      </c>
      <c r="GM105" s="6" t="n">
        <f aca="false">FH105+DM105+CU105+CA105+AV105+Q105+EC105</f>
        <v>10766</v>
      </c>
      <c r="GN105" s="6" t="n">
        <f aca="false">FI105+DN105+CV105+CB105+AW105+R105+ED105</f>
        <v>11298</v>
      </c>
      <c r="GO105" s="6" t="n">
        <f aca="false">FJ105+DO105+CW105+CC105+AX105+S105+EE105</f>
        <v>11561</v>
      </c>
      <c r="GP105" s="6" t="n">
        <f aca="false">FK105+DP105+CX105+CD105+AY105+T105+EF105</f>
        <v>15110</v>
      </c>
      <c r="GQ105" s="6" t="n">
        <f aca="false">FL105+DQ105+CY105+CE105+AZ105+U105+EG105</f>
        <v>10518</v>
      </c>
      <c r="GR105" s="10" t="n">
        <f aca="false">FM105+DR105+CZ105+CF105+BA105+V105+EH105</f>
        <v>8813</v>
      </c>
      <c r="GS105" s="10" t="n">
        <f aca="false">FN105+DS105+DA105+CG105+BB105+W105+EI105</f>
        <v>4932</v>
      </c>
      <c r="GT105" s="10" t="n">
        <f aca="false">FO105+DT105+DB105+CH105+BC105+X105+EJ105</f>
        <v>4252</v>
      </c>
      <c r="GU105" s="10" t="n">
        <f aca="false">FP105+DU105+DC105+CI105+BD105+Y105+EK105</f>
        <v>5433</v>
      </c>
      <c r="GV105" s="6" t="n">
        <f aca="false">Z105+BE105+CJ105+DD105+DV105+EL105+FQ105</f>
        <v>4383</v>
      </c>
      <c r="GW105" s="6" t="n">
        <f aca="false">AA105+BF105+CK105+DE105+DW105+EM105+FR105</f>
        <v>4912</v>
      </c>
      <c r="GX105" s="6" t="n">
        <f aca="false">AB105+BG105+CL105+DF105+DX105+EN105+FS105</f>
        <v>7256</v>
      </c>
      <c r="GY105" s="6" t="n">
        <f aca="false">AC105+BH105+CM105+DG105+DY105+EO105+FT105</f>
        <v>9427</v>
      </c>
      <c r="GZ105" s="6" t="n">
        <f aca="false">AD105+BI105+CN105+DH105+DZ105+EP105+FU105</f>
        <v>12641</v>
      </c>
      <c r="HA105" s="6" t="n">
        <f aca="false">AE105+BJ105+CO105+DI105+EA105+EQ105+FV105</f>
        <v>382</v>
      </c>
      <c r="HB105" s="9" t="n">
        <f aca="false">(GZ105-GZ104)/(GZ104+0.01)*100</f>
        <v>2.88109149418776</v>
      </c>
      <c r="HC105" s="9" t="n">
        <f aca="false">(GZ105-GY105)/(GY105+0.01)*100</f>
        <v>34.0935248822267</v>
      </c>
      <c r="HD105" s="5" t="s">
        <v>30</v>
      </c>
      <c r="HE105" s="6" t="n">
        <f aca="false">SUM(HE79:HE90)</f>
        <v>468</v>
      </c>
      <c r="HF105" s="6" t="n">
        <f aca="false">SUM(HF79:HF90)</f>
        <v>374</v>
      </c>
      <c r="HG105" s="6" t="n">
        <f aca="false">SUM(HG79:HG90)</f>
        <v>400</v>
      </c>
      <c r="HH105" s="6" t="n">
        <f aca="false">SUM(HH79:HH90)</f>
        <v>236</v>
      </c>
      <c r="HI105" s="6" t="n">
        <f aca="false">SUM(HI79:HI90)</f>
        <v>232</v>
      </c>
      <c r="HJ105" s="6" t="n">
        <f aca="false">SUM(HJ79:HJ90)</f>
        <v>366</v>
      </c>
      <c r="HK105" s="6" t="n">
        <f aca="false">SUM(HK79:HK90)</f>
        <v>388</v>
      </c>
      <c r="HL105" s="6" t="n">
        <f aca="false">SUM(HL79:HL90)</f>
        <v>373</v>
      </c>
      <c r="HM105" s="6" t="n">
        <f aca="false">SUM(HM79:HM90)</f>
        <v>440</v>
      </c>
      <c r="HN105" s="6" t="n">
        <f aca="false">SUM(HN79:HN90)</f>
        <v>1111</v>
      </c>
      <c r="HO105" s="6" t="n">
        <f aca="false">SUM(HO79:HO90)</f>
        <v>557</v>
      </c>
      <c r="HP105" s="6" t="n">
        <f aca="false">SUM(HP79:HP90)</f>
        <v>1028</v>
      </c>
      <c r="HQ105" s="6" t="n">
        <f aca="false">SUM(HQ79:HQ90)</f>
        <v>473</v>
      </c>
      <c r="HR105" s="6" t="n">
        <f aca="false">SUM(HR79:HR90)</f>
        <v>509</v>
      </c>
      <c r="HS105" s="6" t="n">
        <f aca="false">SUM(HS79:HS90)</f>
        <v>346</v>
      </c>
      <c r="HT105" s="6" t="n">
        <f aca="false">SUM(HT79:HT90)</f>
        <v>217</v>
      </c>
      <c r="HU105" s="6" t="n">
        <f aca="false">SUM(HU79:HU90)</f>
        <v>167</v>
      </c>
      <c r="HV105" s="6" t="n">
        <f aca="false">SUM(HV79:HV90)</f>
        <v>217</v>
      </c>
      <c r="HW105" s="6" t="n">
        <f aca="false">SUM(HW79:HW90)</f>
        <v>579</v>
      </c>
      <c r="HX105" s="6" t="n">
        <f aca="false">SUM(HX79:HX90)</f>
        <v>240</v>
      </c>
      <c r="HY105" s="6" t="n">
        <f aca="false">SUM(HY79:HY90)</f>
        <v>771</v>
      </c>
      <c r="HZ105" s="6" t="n">
        <f aca="false">SUM(HZ79:HZ90)</f>
        <v>548</v>
      </c>
      <c r="IA105" s="6" t="n">
        <f aca="false">SUM(IA79:IA90)</f>
        <v>1</v>
      </c>
      <c r="IB105" s="5" t="s">
        <v>30</v>
      </c>
      <c r="IC105" s="6" t="n">
        <f aca="false">SUM(IC79:IC90)</f>
        <v>468</v>
      </c>
      <c r="ID105" s="6" t="n">
        <f aca="false">SUM(ID79:ID90)</f>
        <v>742</v>
      </c>
      <c r="IE105" s="6" t="n">
        <f aca="false">SUM(IE79:IE90)</f>
        <v>505</v>
      </c>
      <c r="IF105" s="6" t="n">
        <f aca="false">SUM(IF79:IF90)</f>
        <v>522</v>
      </c>
      <c r="IG105" s="6" t="n">
        <f aca="false">SUM(IG79:IG90)</f>
        <v>2807</v>
      </c>
      <c r="IH105" s="6" t="n">
        <f aca="false">SUM(IH79:IH90)</f>
        <v>596</v>
      </c>
      <c r="II105" s="6" t="n">
        <f aca="false">SUM(II79:II90)</f>
        <v>1193</v>
      </c>
      <c r="IJ105" s="6" t="n">
        <f aca="false">SUM(IJ79:IJ90)</f>
        <v>2352</v>
      </c>
      <c r="IK105" s="6" t="n">
        <f aca="false">SUM(IK79:IK90)</f>
        <v>1807</v>
      </c>
      <c r="IL105" s="6" t="n">
        <f aca="false">SUM(IL79:IL90)</f>
        <v>2222</v>
      </c>
      <c r="IM105" s="6" t="n">
        <f aca="false">SUM(IM79:IM90)</f>
        <v>2297</v>
      </c>
      <c r="IN105" s="6" t="n">
        <f aca="false">SUM(IN79:IN90)</f>
        <v>6152</v>
      </c>
      <c r="IO105" s="6" t="n">
        <f aca="false">SUM(IO79:IO90)</f>
        <v>3963</v>
      </c>
      <c r="IP105" s="6" t="n">
        <f aca="false">SUM(IP79:IP90)</f>
        <v>2591</v>
      </c>
      <c r="IQ105" s="6" t="n">
        <f aca="false">SUM(IQ79:IQ90)</f>
        <v>1435</v>
      </c>
      <c r="IR105" s="6" t="n">
        <f aca="false">SUM(IR79:IR90)</f>
        <v>1156</v>
      </c>
      <c r="IS105" s="6" t="n">
        <f aca="false">SUM(IS79:IS90)</f>
        <v>2153</v>
      </c>
      <c r="IT105" s="6" t="n">
        <f aca="false">SUM(IT79:IT90)</f>
        <v>1749</v>
      </c>
      <c r="IU105" s="6" t="n">
        <f aca="false">SUM(IU79:IU90)</f>
        <v>1513</v>
      </c>
      <c r="IV105" s="6" t="n">
        <f aca="false">SUM(IV79:IV90)</f>
        <v>3275</v>
      </c>
      <c r="IW105" s="6" t="n">
        <f aca="false">SUM(IW79:IW90)</f>
        <v>4378</v>
      </c>
      <c r="IX105" s="6" t="n">
        <f aca="false">SUM(IX79:IX90)</f>
        <v>7392</v>
      </c>
      <c r="IY105" s="6" t="n">
        <f aca="false">SUM(IY79:IY90)</f>
        <v>48</v>
      </c>
      <c r="IZ105" s="5" t="s">
        <v>30</v>
      </c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</row>
    <row r="106" customFormat="false" ht="12.8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K106" s="2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2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2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2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2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2"/>
      <c r="FX106" s="1"/>
      <c r="FY106" s="1"/>
      <c r="FZ106" s="1"/>
      <c r="GA106" s="1"/>
      <c r="GB106" s="1"/>
      <c r="GC106" s="1"/>
      <c r="GD106" s="1"/>
      <c r="GE106" s="3" t="s">
        <v>31</v>
      </c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2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2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2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</row>
    <row r="107" customFormat="false" ht="12.8" hidden="false" customHeight="false" outlineLevel="0" collapsed="false"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P107" s="2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2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2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2"/>
      <c r="FX107" s="1" t="s">
        <v>56</v>
      </c>
      <c r="FY107" s="1"/>
      <c r="FZ107" s="1"/>
      <c r="GA107" s="12" t="n">
        <f aca="false">SUM(FX105:GA105)/4</f>
        <v>8421</v>
      </c>
      <c r="GB107" s="12" t="n">
        <f aca="false">SUM(FY105:GB105)/4</f>
        <v>6855.5</v>
      </c>
      <c r="GC107" s="12" t="n">
        <f aca="false">SUM(FZ105:GC105)/4</f>
        <v>6251</v>
      </c>
      <c r="GD107" s="12" t="n">
        <f aca="false">SUM(GA105:GD105)/4</f>
        <v>6415.75</v>
      </c>
      <c r="GE107" s="12" t="n">
        <f aca="false">SUM(GB105:GE105)/4</f>
        <v>7306.5</v>
      </c>
      <c r="GF107" s="12" t="n">
        <f aca="false">SUM(GC105:GF105)/4</f>
        <v>8110.75</v>
      </c>
      <c r="GG107" s="12" t="n">
        <f aca="false">SUM(GD105:GG105)/4</f>
        <v>8278.75</v>
      </c>
      <c r="GH107" s="12" t="n">
        <f aca="false">SUM(GE105:GH105)/4</f>
        <v>8330.75</v>
      </c>
      <c r="GI107" s="12" t="n">
        <f aca="false">SUM(GF105:GI105)/4</f>
        <v>8872.25</v>
      </c>
      <c r="GJ107" s="12" t="n">
        <f aca="false">SUM(GG105:GJ105)/4</f>
        <v>9039.75</v>
      </c>
      <c r="GK107" s="12" t="n">
        <f aca="false">SUM(GH105:GK105)/4</f>
        <v>9213.75</v>
      </c>
      <c r="GL107" s="12" t="n">
        <f aca="false">SUM(GI105:GL105)/4</f>
        <v>9863.25</v>
      </c>
      <c r="GM107" s="12" t="n">
        <f aca="false">SUM(GJ105:GM105)/4</f>
        <v>9810</v>
      </c>
      <c r="GN107" s="12" t="n">
        <f aca="false">SUM(GK105:GN105)/4</f>
        <v>10404.25</v>
      </c>
      <c r="GO107" s="12" t="n">
        <f aca="false">SUM(GL105:GO105)/4</f>
        <v>11024</v>
      </c>
      <c r="GP107" s="12" t="n">
        <f aca="false">SUM(GM105:GP105)/4</f>
        <v>12183.75</v>
      </c>
      <c r="GQ107" s="12" t="n">
        <f aca="false">SUM(GN105:GQ105)/4</f>
        <v>12121.75</v>
      </c>
      <c r="GR107" s="12" t="n">
        <f aca="false">SUM(GO105:GR105)/4</f>
        <v>11500.5</v>
      </c>
      <c r="GS107" s="12" t="n">
        <f aca="false">SUM(GP105:GS105)/4</f>
        <v>9843.25</v>
      </c>
      <c r="GT107" s="12" t="n">
        <f aca="false">SUM(GQ105:GT105)/4</f>
        <v>7128.75</v>
      </c>
      <c r="GU107" s="12" t="n">
        <f aca="false">SUM(GR105:GU105)/4</f>
        <v>5857.5</v>
      </c>
      <c r="GV107" s="12" t="n">
        <f aca="false">SUM(GS105:GV105)/4</f>
        <v>4750</v>
      </c>
      <c r="GW107" s="12" t="n">
        <f aca="false">SUM(GT105:GW105)/4</f>
        <v>4745</v>
      </c>
      <c r="GX107" s="12" t="n">
        <f aca="false">SUM(GU105:GX105)/4</f>
        <v>5496</v>
      </c>
      <c r="GY107" s="12" t="n">
        <f aca="false">SUM(GV105:GY105)/4</f>
        <v>6494.5</v>
      </c>
      <c r="GZ107" s="12" t="n">
        <f aca="false">SUM(GW105:GZ105)/4</f>
        <v>8559</v>
      </c>
      <c r="HA107" s="12" t="n">
        <f aca="false">SUM(GX105:HA105)/4</f>
        <v>7426.5</v>
      </c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2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2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</row>
    <row r="108" customFormat="false" ht="12.8" hidden="false" customHeight="false" outlineLevel="0" collapsed="false"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P108" s="2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2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2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 t="s">
        <v>57</v>
      </c>
      <c r="FY108" s="1"/>
      <c r="FZ108" s="1"/>
      <c r="GA108" s="1"/>
      <c r="GB108" s="12" t="n">
        <f aca="false">SUM(FX105:GB105)/5</f>
        <v>7743.6</v>
      </c>
      <c r="GC108" s="12" t="n">
        <f aca="false">SUM(FY105:GC105)/5</f>
        <v>7027.2</v>
      </c>
      <c r="GD108" s="12" t="n">
        <f aca="false">SUM(FZ105:GD105)/5</f>
        <v>6533.8</v>
      </c>
      <c r="GE108" s="12" t="n">
        <f aca="false">SUM(GA105:GE105)/5</f>
        <v>6895.2</v>
      </c>
      <c r="GF108" s="12" t="n">
        <f aca="false">SUM(GB105:GF105)/5</f>
        <v>7495.4</v>
      </c>
      <c r="GG108" s="12" t="n">
        <f aca="false">SUM(GC105:GG105)/5</f>
        <v>8165.8</v>
      </c>
      <c r="GH108" s="12" t="n">
        <f aca="false">SUM(GD105:GH105)/5</f>
        <v>8197.6</v>
      </c>
      <c r="GI108" s="12" t="n">
        <f aca="false">SUM(GE105:GI105)/5</f>
        <v>8860.4</v>
      </c>
      <c r="GJ108" s="12" t="n">
        <f aca="false">SUM(GF105:GJ105)/5</f>
        <v>8882</v>
      </c>
      <c r="GK108" s="12" t="n">
        <f aca="false">SUM(GG105:GK105)/5</f>
        <v>9048.2</v>
      </c>
      <c r="GL108" s="12" t="n">
        <f aca="false">SUM(GH105:GL105)/5</f>
        <v>9465.2</v>
      </c>
      <c r="GM108" s="12" t="n">
        <f aca="false">SUM(GI105:GM105)/5</f>
        <v>10043.8</v>
      </c>
      <c r="GN108" s="12" t="n">
        <f aca="false">SUM(GJ105:GN105)/5</f>
        <v>10107.6</v>
      </c>
      <c r="GO108" s="12" t="n">
        <f aca="false">SUM(GK105:GO105)/5</f>
        <v>10635.6</v>
      </c>
      <c r="GP108" s="12" t="n">
        <f aca="false">SUM(GL105:GP105)/5</f>
        <v>11841.2</v>
      </c>
      <c r="GQ108" s="12" t="n">
        <f aca="false">SUM(GM105:GQ105)/5</f>
        <v>11850.6</v>
      </c>
      <c r="GR108" s="12" t="n">
        <f aca="false">SUM(GN105:GR105)/5</f>
        <v>11460</v>
      </c>
      <c r="GS108" s="12" t="n">
        <f aca="false">SUM(GO105:GS105)/5</f>
        <v>10186.8</v>
      </c>
      <c r="GT108" s="12" t="n">
        <f aca="false">SUM(GP105:GT105)/5</f>
        <v>8725</v>
      </c>
      <c r="GU108" s="12" t="n">
        <f aca="false">SUM(GQ105:GU105)/5</f>
        <v>6789.6</v>
      </c>
      <c r="GV108" s="12" t="n">
        <f aca="false">SUM(GR105:GV105)/5</f>
        <v>5562.6</v>
      </c>
      <c r="GW108" s="12" t="n">
        <f aca="false">SUM(GS105:GW105)/5</f>
        <v>4782.4</v>
      </c>
      <c r="GX108" s="12" t="n">
        <f aca="false">SUM(GT105:GX105)/5</f>
        <v>5247.2</v>
      </c>
      <c r="GY108" s="12" t="n">
        <f aca="false">SUM(GU105:GY105)/5</f>
        <v>6282.2</v>
      </c>
      <c r="GZ108" s="12" t="n">
        <f aca="false">SUM(GV105:GZ105)/5</f>
        <v>7723.8</v>
      </c>
      <c r="HA108" s="12" t="n">
        <f aca="false">SUM(GW105:HA105)/5</f>
        <v>6923.6</v>
      </c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2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</row>
    <row r="109" customFormat="false" ht="12.8" hidden="false" customHeight="false" outlineLevel="0" collapsed="false"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P109" s="2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2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2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2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</row>
    <row r="110" customFormat="false" ht="12.8" hidden="false" customHeight="false" outlineLevel="0" collapsed="false"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P110" s="2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2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2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0" t="s">
        <v>58</v>
      </c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2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</row>
    <row r="111" customFormat="false" ht="12.8" hidden="false" customHeight="false" outlineLevel="0" collapsed="false">
      <c r="A111" s="0" t="n">
        <v>7</v>
      </c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P111" s="2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2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2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0" t="s">
        <v>59</v>
      </c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2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</row>
    <row r="112" customFormat="false" ht="12.8" hidden="false" customHeight="false" outlineLevel="0" collapsed="false"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P112" s="2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2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2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M112" s="1"/>
      <c r="GN112" s="5" t="s">
        <v>60</v>
      </c>
      <c r="GO112" s="1"/>
      <c r="GP112" s="6" t="n">
        <f aca="false">+GP94</f>
        <v>11455</v>
      </c>
      <c r="GR112" s="13" t="s">
        <v>61</v>
      </c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2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</row>
    <row r="113" customFormat="false" ht="12.8" hidden="false" customHeight="false" outlineLevel="0" collapsed="false"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P113" s="2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2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2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M113" s="1"/>
      <c r="GN113" s="5" t="s">
        <v>20</v>
      </c>
      <c r="GO113" s="1"/>
      <c r="GP113" s="6" t="n">
        <v>11559</v>
      </c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2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</row>
    <row r="114" customFormat="false" ht="12.8" hidden="false" customHeight="false" outlineLevel="0" collapsed="false"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P114" s="2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2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2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M114" s="1"/>
      <c r="GN114" s="5" t="s">
        <v>21</v>
      </c>
      <c r="GO114" s="1"/>
      <c r="GP114" s="6" t="n">
        <v>11998</v>
      </c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2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</row>
    <row r="115" customFormat="false" ht="12.8" hidden="false" customHeight="false" outlineLevel="0" collapsed="false"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P115" s="2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2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2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N115" s="5" t="s">
        <v>22</v>
      </c>
      <c r="GO115" s="1"/>
      <c r="GP115" s="6" t="n">
        <v>12144</v>
      </c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2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</row>
    <row r="116" customFormat="false" ht="12.8" hidden="false" customHeight="false" outlineLevel="0" collapsed="false"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P116" s="2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2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2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N116" s="5" t="s">
        <v>23</v>
      </c>
      <c r="GO116" s="1"/>
      <c r="GP116" s="6" t="n">
        <v>12905</v>
      </c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2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</row>
    <row r="117" customFormat="false" ht="12.8" hidden="false" customHeight="false" outlineLevel="0" collapsed="false"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P117" s="2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2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2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N117" s="5" t="s">
        <v>24</v>
      </c>
      <c r="GO117" s="1"/>
      <c r="GP117" s="6" t="n">
        <v>13380</v>
      </c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2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</row>
    <row r="118" customFormat="false" ht="12.8" hidden="false" customHeight="false" outlineLevel="0" collapsed="false"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P118" s="2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2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N118" s="5" t="s">
        <v>25</v>
      </c>
      <c r="GO118" s="1"/>
      <c r="GP118" s="6" t="n">
        <v>14497</v>
      </c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2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</row>
    <row r="119" customFormat="false" ht="12.8" hidden="false" customHeight="false" outlineLevel="0" collapsed="false"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P119" s="2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2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N119" s="5" t="s">
        <v>26</v>
      </c>
      <c r="GO119" s="1"/>
      <c r="GP119" s="6" t="n">
        <v>14791</v>
      </c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2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</row>
    <row r="120" customFormat="false" ht="12.8" hidden="false" customHeight="false" outlineLevel="0" collapsed="false"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2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N120" s="5" t="s">
        <v>27</v>
      </c>
      <c r="GO120" s="1"/>
      <c r="GP120" s="6" t="n">
        <v>14638</v>
      </c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2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</row>
    <row r="121" customFormat="false" ht="12.8" hidden="false" customHeight="false" outlineLevel="0" collapsed="false"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2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N121" s="5" t="s">
        <v>28</v>
      </c>
      <c r="GO121" s="1"/>
      <c r="GP121" s="6" t="n">
        <v>14939</v>
      </c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2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</row>
    <row r="122" customFormat="false" ht="12.8" hidden="false" customHeight="false" outlineLevel="0" collapsed="false"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2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N122" s="5" t="s">
        <v>29</v>
      </c>
      <c r="GO122" s="1"/>
      <c r="GP122" s="6" t="n">
        <v>15136</v>
      </c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2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</row>
    <row r="123" customFormat="false" ht="12.8" hidden="false" customHeight="false" outlineLevel="0" collapsed="false"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2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N123" s="5" t="s">
        <v>30</v>
      </c>
      <c r="GO123" s="1"/>
      <c r="GP123" s="6" t="n">
        <v>15110</v>
      </c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2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</row>
    <row r="124" customFormat="false" ht="12.8" hidden="false" customHeight="false" outlineLevel="0" collapsed="false"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2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N124" s="5" t="s">
        <v>62</v>
      </c>
      <c r="GO124" s="1"/>
      <c r="GP124" s="1" t="n">
        <v>15179</v>
      </c>
      <c r="GQ124" s="1"/>
      <c r="GR124" s="5" t="s">
        <v>63</v>
      </c>
      <c r="GS124" s="5"/>
      <c r="GT124" s="5"/>
      <c r="GU124" s="5"/>
      <c r="GV124" s="5"/>
      <c r="GW124" s="5"/>
      <c r="GX124" s="5"/>
      <c r="GY124" s="5"/>
      <c r="GZ124" s="5"/>
      <c r="HA124" s="5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2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</row>
    <row r="125" customFormat="false" ht="12.8" hidden="false" customHeight="false" outlineLevel="0" collapsed="false"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2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N125" s="5" t="s">
        <v>20</v>
      </c>
      <c r="GO125" s="1"/>
      <c r="GP125" s="1" t="n">
        <v>15069</v>
      </c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2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</row>
    <row r="126" customFormat="false" ht="12.8" hidden="false" customHeight="false" outlineLevel="0" collapsed="false"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2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N126" s="5" t="s">
        <v>21</v>
      </c>
      <c r="GO126" s="1"/>
      <c r="GP126" s="1" t="n">
        <v>14576</v>
      </c>
      <c r="GQ126" s="1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2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</row>
    <row r="127" customFormat="false" ht="12.8" hidden="false" customHeight="false" outlineLevel="0" collapsed="false"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2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N127" s="5" t="s">
        <v>22</v>
      </c>
      <c r="GO127" s="1"/>
      <c r="GP127" s="1" t="n">
        <v>14022</v>
      </c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2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</row>
    <row r="128" customFormat="false" ht="12.8" hidden="false" customHeight="false" outlineLevel="0" collapsed="false"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2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N128" s="5" t="s">
        <v>23</v>
      </c>
      <c r="GO128" s="1"/>
      <c r="GP128" s="1" t="n">
        <v>13826</v>
      </c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2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</row>
    <row r="129" customFormat="false" ht="12.8" hidden="false" customHeight="false" outlineLevel="0" collapsed="false"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N129" s="5" t="s">
        <v>24</v>
      </c>
      <c r="GO129" s="1"/>
      <c r="GP129" s="1" t="n">
        <v>13432</v>
      </c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2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</row>
    <row r="130" customFormat="false" ht="12.8" hidden="false" customHeight="false" outlineLevel="0" collapsed="false"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N130" s="5" t="s">
        <v>25</v>
      </c>
      <c r="GO130" s="1"/>
      <c r="GP130" s="1" t="n">
        <v>12495</v>
      </c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2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</row>
    <row r="131" customFormat="false" ht="12.8" hidden="false" customHeight="false" outlineLevel="0" collapsed="false"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N131" s="5" t="s">
        <v>26</v>
      </c>
      <c r="GO131" s="1"/>
      <c r="GP131" s="1" t="n">
        <v>11975</v>
      </c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</row>
    <row r="132" customFormat="false" ht="12.8" hidden="false" customHeight="false" outlineLevel="0" collapsed="false"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N132" s="5" t="s">
        <v>27</v>
      </c>
      <c r="GO132" s="1"/>
      <c r="GP132" s="1" t="n">
        <v>11774</v>
      </c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</row>
    <row r="133" customFormat="false" ht="12.8" hidden="false" customHeight="false" outlineLevel="0" collapsed="false"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N133" s="5" t="s">
        <v>28</v>
      </c>
      <c r="GO133" s="1"/>
      <c r="GP133" s="1" t="n">
        <v>10910</v>
      </c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</row>
    <row r="134" customFormat="false" ht="12.8" hidden="false" customHeight="false" outlineLevel="0" collapsed="false"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N134" s="5" t="s">
        <v>29</v>
      </c>
      <c r="GO134" s="1"/>
      <c r="GP134" s="1" t="n">
        <v>10519</v>
      </c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</row>
    <row r="135" customFormat="false" ht="12.8" hidden="false" customHeight="false" outlineLevel="0" collapsed="false"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N135" s="5" t="s">
        <v>30</v>
      </c>
      <c r="GO135" s="1"/>
      <c r="GP135" s="1" t="n">
        <v>10487</v>
      </c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</row>
    <row r="136" customFormat="false" ht="12.8" hidden="false" customHeight="false" outlineLevel="0" collapsed="false"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N136" s="5" t="s">
        <v>64</v>
      </c>
      <c r="GO136" s="1"/>
      <c r="GP136" s="1" t="n">
        <f aca="false">GR94</f>
        <v>10397</v>
      </c>
      <c r="GQ136" s="1"/>
      <c r="GR136" s="1" t="s">
        <v>65</v>
      </c>
      <c r="GS136" s="1"/>
      <c r="GT136" s="1"/>
      <c r="GU136" s="1"/>
      <c r="GV136" s="1"/>
      <c r="GW136" s="1"/>
      <c r="GX136" s="1"/>
      <c r="GY136" s="1"/>
      <c r="GZ136" s="1"/>
      <c r="HA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</row>
    <row r="137" customFormat="false" ht="12.8" hidden="false" customHeight="false" outlineLevel="0" collapsed="false"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M137" s="1"/>
      <c r="GN137" s="5" t="s">
        <v>20</v>
      </c>
      <c r="GO137" s="1"/>
      <c r="GP137" s="1" t="n">
        <f aca="false">GR95</f>
        <v>10443</v>
      </c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</row>
    <row r="138" customFormat="false" ht="12.8" hidden="false" customHeight="false" outlineLevel="0" collapsed="false"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M138" s="1"/>
      <c r="GN138" s="5" t="s">
        <v>21</v>
      </c>
      <c r="GO138" s="1"/>
      <c r="GP138" s="1" t="n">
        <f aca="false">GR96</f>
        <v>10649</v>
      </c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</row>
    <row r="139" customFormat="false" ht="12.8" hidden="false" customHeight="false" outlineLevel="0" collapsed="false"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M139" s="1"/>
      <c r="GN139" s="5" t="s">
        <v>22</v>
      </c>
      <c r="GO139" s="1"/>
      <c r="GP139" s="1" t="n">
        <f aca="false">GR97</f>
        <v>10607</v>
      </c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</row>
    <row r="140" customFormat="false" ht="12.8" hidden="false" customHeight="false" outlineLevel="0" collapsed="false"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M140" s="1"/>
      <c r="GN140" s="5" t="s">
        <v>23</v>
      </c>
      <c r="GO140" s="1"/>
      <c r="GP140" s="1" t="n">
        <f aca="false">GR98</f>
        <v>10212</v>
      </c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</row>
    <row r="141" customFormat="false" ht="12.8" hidden="false" customHeight="false" outlineLevel="0" collapsed="false"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M141" s="1"/>
      <c r="GN141" s="5" t="s">
        <v>24</v>
      </c>
      <c r="GO141" s="1"/>
      <c r="GP141" s="1" t="n">
        <f aca="false">GR99</f>
        <v>10101</v>
      </c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</row>
    <row r="142" customFormat="false" ht="12.8" hidden="false" customHeight="false" outlineLevel="0" collapsed="false"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M142" s="1"/>
      <c r="GN142" s="5" t="s">
        <v>25</v>
      </c>
      <c r="GO142" s="1"/>
      <c r="GP142" s="1" t="n">
        <f aca="false">GR100</f>
        <v>9636</v>
      </c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</row>
    <row r="143" customFormat="false" ht="12.8" hidden="false" customHeight="false" outlineLevel="0" collapsed="false"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M143" s="1"/>
      <c r="GN143" s="5" t="s">
        <v>26</v>
      </c>
      <c r="GO143" s="1"/>
      <c r="GP143" s="1" t="n">
        <f aca="false">GR101</f>
        <v>9973</v>
      </c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</row>
    <row r="144" customFormat="false" ht="12.8" hidden="false" customHeight="false" outlineLevel="0" collapsed="false"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M144" s="1"/>
      <c r="GN144" s="5" t="s">
        <v>27</v>
      </c>
      <c r="GO144" s="1"/>
      <c r="GP144" s="1" t="n">
        <f aca="false">GR102</f>
        <v>9571</v>
      </c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</row>
    <row r="145" customFormat="false" ht="12.8" hidden="false" customHeight="false" outlineLevel="0" collapsed="false"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M145" s="1"/>
      <c r="GN145" s="5" t="s">
        <v>28</v>
      </c>
      <c r="GO145" s="1"/>
      <c r="GP145" s="1" t="n">
        <f aca="false">GR103</f>
        <v>9546</v>
      </c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</row>
    <row r="146" customFormat="false" ht="12.8" hidden="false" customHeight="false" outlineLevel="0" collapsed="false"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M146" s="1"/>
      <c r="GN146" s="5" t="s">
        <v>29</v>
      </c>
      <c r="GO146" s="1"/>
      <c r="GP146" s="1" t="n">
        <f aca="false">GR104</f>
        <v>9382</v>
      </c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</row>
    <row r="147" customFormat="false" ht="12.8" hidden="false" customHeight="false" outlineLevel="0" collapsed="false"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M147" s="1"/>
      <c r="GN147" s="5" t="s">
        <v>30</v>
      </c>
      <c r="GO147" s="1"/>
      <c r="GP147" s="1" t="n">
        <f aca="false">GR105</f>
        <v>8813</v>
      </c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</row>
    <row r="148" customFormat="false" ht="12.8" hidden="false" customHeight="false" outlineLevel="0" collapsed="false"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M148" s="1"/>
      <c r="GN148" s="1" t="s">
        <v>66</v>
      </c>
      <c r="GO148" s="1"/>
      <c r="GP148" s="10" t="n">
        <f aca="false">GS94</f>
        <v>8546</v>
      </c>
      <c r="GQ148" s="1"/>
      <c r="GR148" s="14" t="s">
        <v>67</v>
      </c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  <c r="KJ148" s="1"/>
      <c r="KK148" s="1"/>
      <c r="KL148" s="1"/>
      <c r="KM148" s="1"/>
      <c r="KN148" s="1"/>
      <c r="KO148" s="1"/>
      <c r="KP148" s="1"/>
      <c r="KQ148" s="1"/>
      <c r="KR148" s="1"/>
      <c r="KS148" s="1"/>
      <c r="KT148" s="1"/>
      <c r="KU148" s="1"/>
      <c r="KV148" s="1"/>
      <c r="KW148" s="1"/>
      <c r="KX148" s="1"/>
      <c r="KY148" s="1"/>
      <c r="KZ148" s="1"/>
      <c r="LA148" s="1"/>
      <c r="LB148" s="1"/>
      <c r="LC148" s="1"/>
      <c r="LD148" s="1"/>
      <c r="LE148" s="1"/>
      <c r="LF148" s="1"/>
      <c r="LG148" s="1"/>
      <c r="LH148" s="1"/>
      <c r="LI148" s="1"/>
      <c r="LJ148" s="1"/>
      <c r="LK148" s="1"/>
      <c r="LL148" s="1"/>
      <c r="LM148" s="1"/>
    </row>
    <row r="149" customFormat="false" ht="12.8" hidden="false" customHeight="false" outlineLevel="0" collapsed="false"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M149" s="1"/>
      <c r="GN149" s="5" t="s">
        <v>20</v>
      </c>
      <c r="GO149" s="9"/>
      <c r="GP149" s="10" t="n">
        <f aca="false">GS95</f>
        <v>8220</v>
      </c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</row>
    <row r="150" customFormat="false" ht="12.8" hidden="false" customHeight="false" outlineLevel="0" collapsed="false"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M150" s="1"/>
      <c r="GN150" s="5" t="s">
        <v>21</v>
      </c>
      <c r="GO150" s="9"/>
      <c r="GP150" s="10" t="n">
        <f aca="false">GS96</f>
        <v>7476</v>
      </c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  <c r="KJ150" s="1"/>
      <c r="KK150" s="1"/>
      <c r="KL150" s="1"/>
      <c r="KM150" s="1"/>
      <c r="KN150" s="1"/>
      <c r="KO150" s="1"/>
      <c r="KP150" s="1"/>
      <c r="KQ150" s="1"/>
      <c r="KR150" s="1"/>
      <c r="KS150" s="1"/>
      <c r="KT150" s="1"/>
      <c r="KU150" s="1"/>
      <c r="KV150" s="1"/>
      <c r="KW150" s="1"/>
      <c r="KX150" s="1"/>
      <c r="KY150" s="1"/>
      <c r="KZ150" s="1"/>
      <c r="LA150" s="1"/>
      <c r="LB150" s="1"/>
      <c r="LC150" s="1"/>
      <c r="LD150" s="1"/>
      <c r="LE150" s="1"/>
      <c r="LF150" s="1"/>
      <c r="LG150" s="1"/>
      <c r="LH150" s="1"/>
      <c r="LI150" s="1"/>
      <c r="LJ150" s="1"/>
      <c r="LK150" s="1"/>
      <c r="LL150" s="1"/>
      <c r="LM150" s="1"/>
    </row>
    <row r="151" customFormat="false" ht="12.8" hidden="false" customHeight="false" outlineLevel="0" collapsed="false"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M151" s="1"/>
      <c r="GN151" s="5" t="s">
        <v>22</v>
      </c>
      <c r="GO151" s="9"/>
      <c r="GP151" s="10" t="n">
        <f aca="false">GS97</f>
        <v>7664</v>
      </c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</row>
    <row r="152" customFormat="false" ht="12.8" hidden="false" customHeight="false" outlineLevel="0" collapsed="false"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M152" s="1"/>
      <c r="GN152" s="5" t="s">
        <v>23</v>
      </c>
      <c r="GO152" s="9"/>
      <c r="GP152" s="10" t="n">
        <f aca="false">GS98</f>
        <v>7109</v>
      </c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</row>
    <row r="153" customFormat="false" ht="12.8" hidden="false" customHeight="false" outlineLevel="0" collapsed="false"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M153" s="1"/>
      <c r="GN153" s="5" t="s">
        <v>24</v>
      </c>
      <c r="GO153" s="9"/>
      <c r="GP153" s="10" t="n">
        <f aca="false">GS99</f>
        <v>6671</v>
      </c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  <c r="KJ153" s="1"/>
      <c r="KK153" s="1"/>
      <c r="KL153" s="1"/>
      <c r="KM153" s="1"/>
      <c r="KN153" s="1"/>
      <c r="KO153" s="1"/>
      <c r="KP153" s="1"/>
      <c r="KQ153" s="1"/>
      <c r="KR153" s="1"/>
      <c r="KS153" s="1"/>
      <c r="KT153" s="1"/>
      <c r="KU153" s="1"/>
      <c r="KV153" s="1"/>
      <c r="KW153" s="1"/>
      <c r="KX153" s="1"/>
      <c r="KY153" s="1"/>
      <c r="KZ153" s="1"/>
      <c r="LA153" s="1"/>
      <c r="LB153" s="1"/>
      <c r="LC153" s="1"/>
      <c r="LD153" s="1"/>
      <c r="LE153" s="1"/>
      <c r="LF153" s="1"/>
      <c r="LG153" s="1"/>
      <c r="LH153" s="1"/>
      <c r="LI153" s="1"/>
      <c r="LJ153" s="1"/>
      <c r="LK153" s="1"/>
      <c r="LL153" s="1"/>
      <c r="LM153" s="1"/>
    </row>
    <row r="154" customFormat="false" ht="12.8" hidden="false" customHeight="false" outlineLevel="0" collapsed="false"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M154" s="1"/>
      <c r="GN154" s="5" t="s">
        <v>25</v>
      </c>
      <c r="GO154" s="9"/>
      <c r="GP154" s="10" t="n">
        <f aca="false">GS100</f>
        <v>6300</v>
      </c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  <c r="KJ154" s="1"/>
      <c r="KK154" s="1"/>
      <c r="KL154" s="1"/>
      <c r="KM154" s="1"/>
      <c r="KN154" s="1"/>
      <c r="KO154" s="1"/>
      <c r="KP154" s="1"/>
      <c r="KQ154" s="1"/>
      <c r="KR154" s="1"/>
      <c r="KS154" s="1"/>
      <c r="KT154" s="1"/>
      <c r="KU154" s="1"/>
      <c r="KV154" s="1"/>
      <c r="KW154" s="1"/>
      <c r="KX154" s="1"/>
      <c r="KY154" s="1"/>
      <c r="KZ154" s="1"/>
      <c r="LA154" s="1"/>
      <c r="LB154" s="1"/>
      <c r="LC154" s="1"/>
      <c r="LD154" s="1"/>
      <c r="LE154" s="1"/>
      <c r="LF154" s="1"/>
      <c r="LG154" s="1"/>
      <c r="LH154" s="1"/>
      <c r="LI154" s="1"/>
      <c r="LJ154" s="1"/>
      <c r="LK154" s="1"/>
      <c r="LL154" s="1"/>
      <c r="LM154" s="1"/>
    </row>
    <row r="155" customFormat="false" ht="12.8" hidden="false" customHeight="false" outlineLevel="0" collapsed="false"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M155" s="1"/>
      <c r="GN155" s="5" t="s">
        <v>26</v>
      </c>
      <c r="GO155" s="9"/>
      <c r="GP155" s="10" t="n">
        <f aca="false">GS101</f>
        <v>5444</v>
      </c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  <c r="KJ155" s="1"/>
      <c r="KK155" s="1"/>
      <c r="KL155" s="1"/>
      <c r="KM155" s="1"/>
      <c r="KN155" s="1"/>
      <c r="KO155" s="1"/>
      <c r="KP155" s="1"/>
      <c r="KQ155" s="1"/>
      <c r="KR155" s="1"/>
      <c r="KS155" s="1"/>
      <c r="KT155" s="1"/>
      <c r="KU155" s="1"/>
      <c r="KV155" s="1"/>
      <c r="KW155" s="1"/>
      <c r="KX155" s="1"/>
      <c r="KY155" s="1"/>
      <c r="KZ155" s="1"/>
      <c r="LA155" s="1"/>
      <c r="LB155" s="1"/>
      <c r="LC155" s="1"/>
      <c r="LD155" s="1"/>
      <c r="LE155" s="1"/>
      <c r="LF155" s="1"/>
      <c r="LG155" s="1"/>
      <c r="LH155" s="1"/>
      <c r="LI155" s="1"/>
      <c r="LJ155" s="1"/>
      <c r="LK155" s="1"/>
      <c r="LL155" s="1"/>
      <c r="LM155" s="1"/>
    </row>
    <row r="156" customFormat="false" ht="12.8" hidden="false" customHeight="false" outlineLevel="0" collapsed="false"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M156" s="1"/>
      <c r="GN156" s="5" t="s">
        <v>27</v>
      </c>
      <c r="GO156" s="9"/>
      <c r="GP156" s="10" t="n">
        <f aca="false">GS102</f>
        <v>5481</v>
      </c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1"/>
      <c r="KU156" s="1"/>
      <c r="KV156" s="1"/>
      <c r="KW156" s="1"/>
      <c r="KX156" s="1"/>
      <c r="KY156" s="1"/>
      <c r="KZ156" s="1"/>
      <c r="LA156" s="1"/>
      <c r="LB156" s="1"/>
      <c r="LC156" s="1"/>
      <c r="LD156" s="1"/>
      <c r="LE156" s="1"/>
      <c r="LF156" s="1"/>
      <c r="LG156" s="1"/>
      <c r="LH156" s="1"/>
      <c r="LI156" s="1"/>
      <c r="LJ156" s="1"/>
      <c r="LK156" s="1"/>
      <c r="LL156" s="1"/>
      <c r="LM156" s="1"/>
    </row>
    <row r="157" customFormat="false" ht="12.8" hidden="false" customHeight="false" outlineLevel="0" collapsed="false"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M157" s="1"/>
      <c r="GN157" s="5" t="s">
        <v>28</v>
      </c>
      <c r="GO157" s="9"/>
      <c r="GP157" s="10" t="n">
        <f aca="false">GS103</f>
        <v>5426</v>
      </c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  <c r="KJ157" s="1"/>
      <c r="KK157" s="1"/>
      <c r="KL157" s="1"/>
      <c r="KM157" s="1"/>
      <c r="KN157" s="1"/>
      <c r="KO157" s="1"/>
      <c r="KP157" s="1"/>
      <c r="KQ157" s="1"/>
      <c r="KR157" s="1"/>
      <c r="KS157" s="1"/>
      <c r="KT157" s="1"/>
      <c r="KU157" s="1"/>
      <c r="KV157" s="1"/>
      <c r="KW157" s="1"/>
      <c r="KX157" s="1"/>
      <c r="KY157" s="1"/>
      <c r="KZ157" s="1"/>
      <c r="LA157" s="1"/>
      <c r="LB157" s="1"/>
      <c r="LC157" s="1"/>
      <c r="LD157" s="1"/>
      <c r="LE157" s="1"/>
      <c r="LF157" s="1"/>
      <c r="LG157" s="1"/>
      <c r="LH157" s="1"/>
      <c r="LI157" s="1"/>
      <c r="LJ157" s="1"/>
      <c r="LK157" s="1"/>
      <c r="LL157" s="1"/>
      <c r="LM157" s="1"/>
    </row>
    <row r="158" customFormat="false" ht="12.8" hidden="false" customHeight="false" outlineLevel="0" collapsed="false"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M158" s="1"/>
      <c r="GN158" s="5" t="s">
        <v>29</v>
      </c>
      <c r="GO158" s="9"/>
      <c r="GP158" s="10" t="n">
        <f aca="false">GS104</f>
        <v>5026</v>
      </c>
      <c r="GQ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"/>
      <c r="IY158" s="1"/>
      <c r="IZ158" s="1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  <c r="JO158" s="1"/>
      <c r="JP158" s="1"/>
      <c r="JQ158" s="1"/>
      <c r="JR158" s="1"/>
      <c r="JS158" s="1"/>
      <c r="JT158" s="1"/>
      <c r="JU158" s="1"/>
      <c r="JV158" s="1"/>
      <c r="JW158" s="1"/>
      <c r="JX158" s="1"/>
      <c r="JY158" s="1"/>
      <c r="JZ158" s="1"/>
      <c r="KA158" s="1"/>
      <c r="KB158" s="1"/>
      <c r="KC158" s="1"/>
      <c r="KD158" s="1"/>
      <c r="KE158" s="1"/>
      <c r="KF158" s="1"/>
      <c r="KG158" s="1"/>
      <c r="KH158" s="1"/>
      <c r="KI158" s="1"/>
      <c r="KJ158" s="1"/>
      <c r="KK158" s="1"/>
      <c r="KL158" s="1"/>
      <c r="KM158" s="1"/>
      <c r="KN158" s="1"/>
      <c r="KO158" s="1"/>
      <c r="KP158" s="1"/>
      <c r="KQ158" s="1"/>
      <c r="KR158" s="1"/>
      <c r="KS158" s="1"/>
      <c r="KT158" s="1"/>
      <c r="KU158" s="1"/>
      <c r="KV158" s="1"/>
      <c r="KW158" s="1"/>
      <c r="KX158" s="1"/>
      <c r="KY158" s="1"/>
      <c r="KZ158" s="1"/>
      <c r="LA158" s="1"/>
      <c r="LB158" s="1"/>
      <c r="LC158" s="1"/>
      <c r="LD158" s="1"/>
      <c r="LE158" s="1"/>
      <c r="LF158" s="1"/>
      <c r="LG158" s="1"/>
      <c r="LH158" s="1"/>
      <c r="LI158" s="1"/>
      <c r="LJ158" s="1"/>
      <c r="LK158" s="1"/>
      <c r="LL158" s="1"/>
      <c r="LM158" s="1"/>
    </row>
    <row r="159" customFormat="false" ht="12.8" hidden="false" customHeight="false" outlineLevel="0" collapsed="false"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M159" s="1"/>
      <c r="GN159" s="5" t="s">
        <v>30</v>
      </c>
      <c r="GO159" s="9"/>
      <c r="GP159" s="10" t="n">
        <f aca="false">GS105</f>
        <v>4932</v>
      </c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  <c r="KJ159" s="1"/>
      <c r="KK159" s="1"/>
      <c r="KL159" s="1"/>
      <c r="KM159" s="1"/>
      <c r="KN159" s="1"/>
      <c r="KO159" s="1"/>
      <c r="KP159" s="1"/>
      <c r="KQ159" s="1"/>
      <c r="KR159" s="1"/>
      <c r="KS159" s="1"/>
      <c r="KT159" s="1"/>
      <c r="KU159" s="1"/>
      <c r="KV159" s="1"/>
      <c r="KW159" s="1"/>
      <c r="KX159" s="1"/>
      <c r="KY159" s="1"/>
      <c r="KZ159" s="1"/>
      <c r="LA159" s="1"/>
      <c r="LB159" s="1"/>
      <c r="LC159" s="1"/>
      <c r="LD159" s="1"/>
      <c r="LE159" s="1"/>
      <c r="LF159" s="1"/>
      <c r="LG159" s="1"/>
      <c r="LH159" s="1"/>
      <c r="LI159" s="1"/>
      <c r="LJ159" s="1"/>
      <c r="LK159" s="1"/>
      <c r="LL159" s="1"/>
      <c r="LM159" s="1"/>
    </row>
    <row r="160" customFormat="false" ht="12.8" hidden="false" customHeight="false" outlineLevel="0" collapsed="false"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9" t="s">
        <v>68</v>
      </c>
      <c r="GO160" s="9"/>
      <c r="GP160" s="1" t="n">
        <f aca="false">+GT94</f>
        <v>4646</v>
      </c>
      <c r="GQ160" s="1"/>
      <c r="GR160" s="15" t="s">
        <v>69</v>
      </c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"/>
      <c r="LH160" s="1"/>
      <c r="LI160" s="1"/>
      <c r="LJ160" s="1"/>
      <c r="LK160" s="1"/>
      <c r="LL160" s="1"/>
      <c r="LM160" s="1"/>
    </row>
    <row r="161" customFormat="false" ht="12.8" hidden="false" customHeight="false" outlineLevel="0" collapsed="false"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5" t="s">
        <v>20</v>
      </c>
      <c r="GO161" s="1"/>
      <c r="GP161" s="1" t="n">
        <f aca="false">+GT95</f>
        <v>4357</v>
      </c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</row>
    <row r="162" customFormat="false" ht="12.8" hidden="false" customHeight="false" outlineLevel="0" collapsed="false"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5" t="s">
        <v>21</v>
      </c>
      <c r="GO162" s="1"/>
      <c r="GP162" s="1" t="n">
        <f aca="false">+GT96</f>
        <v>4250</v>
      </c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</row>
    <row r="163" customFormat="false" ht="12.8" hidden="false" customHeight="false" outlineLevel="0" collapsed="false"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5" t="s">
        <v>22</v>
      </c>
      <c r="GO163" s="1"/>
      <c r="GP163" s="1" t="n">
        <f aca="false">+GT97</f>
        <v>3783</v>
      </c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  <c r="JO163" s="1"/>
      <c r="JP163" s="1"/>
      <c r="JQ163" s="1"/>
      <c r="JR163" s="1"/>
      <c r="JS163" s="1"/>
      <c r="JT163" s="1"/>
      <c r="JU163" s="1"/>
      <c r="JV163" s="1"/>
      <c r="JW163" s="1"/>
      <c r="JX163" s="1"/>
      <c r="JY163" s="1"/>
      <c r="JZ163" s="1"/>
      <c r="KA163" s="1"/>
      <c r="KB163" s="1"/>
      <c r="KC163" s="1"/>
      <c r="KD163" s="1"/>
      <c r="KE163" s="1"/>
      <c r="KF163" s="1"/>
      <c r="KG163" s="1"/>
      <c r="KH163" s="1"/>
      <c r="KI163" s="1"/>
      <c r="KJ163" s="1"/>
      <c r="KK163" s="1"/>
      <c r="KL163" s="1"/>
      <c r="KM163" s="1"/>
      <c r="KN163" s="1"/>
      <c r="KO163" s="1"/>
      <c r="KP163" s="1"/>
      <c r="KQ163" s="1"/>
      <c r="KR163" s="1"/>
      <c r="KS163" s="1"/>
      <c r="KT163" s="1"/>
      <c r="KU163" s="1"/>
      <c r="KV163" s="1"/>
      <c r="KW163" s="1"/>
      <c r="KX163" s="1"/>
      <c r="KY163" s="1"/>
      <c r="KZ163" s="1"/>
      <c r="LA163" s="1"/>
      <c r="LB163" s="1"/>
      <c r="LC163" s="1"/>
      <c r="LD163" s="1"/>
      <c r="LE163" s="1"/>
      <c r="LF163" s="1"/>
      <c r="LG163" s="1"/>
      <c r="LH163" s="1"/>
      <c r="LI163" s="1"/>
      <c r="LJ163" s="1"/>
      <c r="LK163" s="1"/>
      <c r="LL163" s="1"/>
      <c r="LM163" s="1"/>
    </row>
    <row r="164" customFormat="false" ht="12.8" hidden="false" customHeight="false" outlineLevel="0" collapsed="false"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5" t="s">
        <v>23</v>
      </c>
      <c r="GO164" s="1"/>
      <c r="GP164" s="1" t="n">
        <f aca="false">+GT98</f>
        <v>3727</v>
      </c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"/>
      <c r="LH164" s="1"/>
      <c r="LI164" s="1"/>
      <c r="LJ164" s="1"/>
      <c r="LK164" s="1"/>
      <c r="LL164" s="1"/>
      <c r="LM164" s="1"/>
    </row>
    <row r="165" customFormat="false" ht="12.8" hidden="false" customHeight="false" outlineLevel="0" collapsed="false"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5" t="s">
        <v>24</v>
      </c>
      <c r="GO165" s="1"/>
      <c r="GP165" s="1" t="n">
        <f aca="false">+GT99</f>
        <v>3838</v>
      </c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</row>
    <row r="166" customFormat="false" ht="12.8" hidden="false" customHeight="false" outlineLevel="0" collapsed="false"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5" t="s">
        <v>25</v>
      </c>
      <c r="GO166" s="1"/>
      <c r="GP166" s="1" t="n">
        <f aca="false">+GT100</f>
        <v>3921</v>
      </c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"/>
      <c r="IY166" s="1"/>
      <c r="IZ166" s="1"/>
      <c r="JA166" s="1"/>
      <c r="JB166" s="1"/>
      <c r="JC166" s="1"/>
      <c r="JD166" s="1"/>
      <c r="JE166" s="1"/>
      <c r="JF166" s="1"/>
      <c r="JG166" s="1"/>
      <c r="JH166" s="1"/>
      <c r="JI166" s="1"/>
      <c r="JJ166" s="1"/>
      <c r="JK166" s="1"/>
      <c r="JL166" s="1"/>
      <c r="JM166" s="1"/>
      <c r="JN166" s="1"/>
      <c r="JO166" s="1"/>
      <c r="JP166" s="1"/>
      <c r="JQ166" s="1"/>
      <c r="JR166" s="1"/>
      <c r="JS166" s="1"/>
      <c r="JT166" s="1"/>
      <c r="JU166" s="1"/>
      <c r="JV166" s="1"/>
      <c r="JW166" s="1"/>
      <c r="JX166" s="1"/>
      <c r="JY166" s="1"/>
      <c r="JZ166" s="1"/>
      <c r="KA166" s="1"/>
      <c r="KB166" s="1"/>
      <c r="KC166" s="1"/>
      <c r="KD166" s="1"/>
      <c r="KE166" s="1"/>
      <c r="KF166" s="1"/>
      <c r="KG166" s="1"/>
      <c r="KH166" s="1"/>
      <c r="KI166" s="1"/>
      <c r="KJ166" s="1"/>
      <c r="KK166" s="1"/>
      <c r="KL166" s="1"/>
      <c r="KM166" s="1"/>
      <c r="KN166" s="1"/>
      <c r="KO166" s="1"/>
      <c r="KP166" s="1"/>
      <c r="KQ166" s="1"/>
      <c r="KR166" s="1"/>
      <c r="KS166" s="1"/>
      <c r="KT166" s="1"/>
      <c r="KU166" s="1"/>
      <c r="KV166" s="1"/>
      <c r="KW166" s="1"/>
      <c r="KX166" s="1"/>
      <c r="KY166" s="1"/>
      <c r="KZ166" s="1"/>
      <c r="LA166" s="1"/>
      <c r="LB166" s="1"/>
      <c r="LC166" s="1"/>
      <c r="LD166" s="1"/>
      <c r="LE166" s="1"/>
      <c r="LF166" s="1"/>
      <c r="LG166" s="1"/>
      <c r="LH166" s="1"/>
      <c r="LI166" s="1"/>
      <c r="LJ166" s="1"/>
      <c r="LK166" s="1"/>
      <c r="LL166" s="1"/>
      <c r="LM166" s="1"/>
    </row>
    <row r="167" customFormat="false" ht="12.8" hidden="false" customHeight="false" outlineLevel="0" collapsed="false"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5" t="s">
        <v>26</v>
      </c>
      <c r="GO167" s="1"/>
      <c r="GP167" s="1" t="n">
        <f aca="false">+GT101</f>
        <v>4073</v>
      </c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</row>
    <row r="168" customFormat="false" ht="12.8" hidden="false" customHeight="false" outlineLevel="0" collapsed="false"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5" t="s">
        <v>27</v>
      </c>
      <c r="GO168" s="1"/>
      <c r="GP168" s="1" t="n">
        <f aca="false">+GT102</f>
        <v>3927</v>
      </c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"/>
      <c r="IY168" s="1"/>
      <c r="IZ168" s="1"/>
      <c r="JA168" s="1"/>
      <c r="JB168" s="1"/>
      <c r="JC168" s="1"/>
      <c r="JD168" s="1"/>
      <c r="JE168" s="1"/>
      <c r="JF168" s="1"/>
      <c r="JG168" s="1"/>
      <c r="JH168" s="1"/>
      <c r="JI168" s="1"/>
      <c r="JJ168" s="1"/>
      <c r="JK168" s="1"/>
      <c r="JL168" s="1"/>
      <c r="JM168" s="1"/>
      <c r="JN168" s="1"/>
      <c r="JO168" s="1"/>
      <c r="JP168" s="1"/>
      <c r="JQ168" s="1"/>
      <c r="JR168" s="1"/>
      <c r="JS168" s="1"/>
      <c r="JT168" s="1"/>
      <c r="JU168" s="1"/>
      <c r="JV168" s="1"/>
      <c r="JW168" s="1"/>
      <c r="JX168" s="1"/>
      <c r="JY168" s="1"/>
      <c r="JZ168" s="1"/>
      <c r="KA168" s="1"/>
      <c r="KB168" s="1"/>
      <c r="KC168" s="1"/>
      <c r="KD168" s="1"/>
      <c r="KE168" s="1"/>
      <c r="KF168" s="1"/>
      <c r="KG168" s="1"/>
      <c r="KH168" s="1"/>
      <c r="KI168" s="1"/>
      <c r="KJ168" s="1"/>
      <c r="KK168" s="1"/>
      <c r="KL168" s="1"/>
      <c r="KM168" s="1"/>
      <c r="KN168" s="1"/>
      <c r="KO168" s="1"/>
      <c r="KP168" s="1"/>
      <c r="KQ168" s="1"/>
      <c r="KR168" s="1"/>
      <c r="KS168" s="1"/>
      <c r="KT168" s="1"/>
      <c r="KU168" s="1"/>
      <c r="KV168" s="1"/>
      <c r="KW168" s="1"/>
      <c r="KX168" s="1"/>
      <c r="KY168" s="1"/>
      <c r="KZ168" s="1"/>
      <c r="LA168" s="1"/>
      <c r="LB168" s="1"/>
      <c r="LC168" s="1"/>
      <c r="LD168" s="1"/>
      <c r="LE168" s="1"/>
      <c r="LF168" s="1"/>
      <c r="LG168" s="1"/>
      <c r="LH168" s="1"/>
      <c r="LI168" s="1"/>
      <c r="LJ168" s="1"/>
      <c r="LK168" s="1"/>
      <c r="LL168" s="1"/>
      <c r="LM168" s="1"/>
    </row>
    <row r="169" customFormat="false" ht="12.8" hidden="false" customHeight="false" outlineLevel="0" collapsed="false"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5" t="s">
        <v>28</v>
      </c>
      <c r="GO169" s="1"/>
      <c r="GP169" s="1" t="n">
        <f aca="false">+GT103</f>
        <v>3743</v>
      </c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"/>
      <c r="LH169" s="1"/>
      <c r="LI169" s="1"/>
      <c r="LJ169" s="1"/>
      <c r="LK169" s="1"/>
      <c r="LL169" s="1"/>
      <c r="LM169" s="1"/>
    </row>
    <row r="170" customFormat="false" ht="12.8" hidden="false" customHeight="false" outlineLevel="0" collapsed="false"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5" t="s">
        <v>29</v>
      </c>
      <c r="GO170" s="1"/>
      <c r="GP170" s="1" t="n">
        <f aca="false">+GT104</f>
        <v>3994</v>
      </c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"/>
      <c r="LH170" s="1"/>
      <c r="LI170" s="1"/>
      <c r="LJ170" s="1"/>
      <c r="LK170" s="1"/>
      <c r="LL170" s="1"/>
      <c r="LM170" s="1"/>
    </row>
    <row r="171" customFormat="false" ht="12.8" hidden="false" customHeight="false" outlineLevel="0" collapsed="false"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5" t="s">
        <v>30</v>
      </c>
      <c r="GO171" s="1"/>
      <c r="GP171" s="1" t="n">
        <f aca="false">+GT105</f>
        <v>4252</v>
      </c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"/>
      <c r="LH171" s="1"/>
      <c r="LI171" s="1"/>
      <c r="LJ171" s="1"/>
      <c r="LK171" s="1"/>
      <c r="LL171" s="1"/>
      <c r="LM171" s="1"/>
    </row>
    <row r="172" customFormat="false" ht="12.8" hidden="false" customHeight="false" outlineLevel="0" collapsed="false"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 t="s">
        <v>70</v>
      </c>
      <c r="GO172" s="1"/>
      <c r="GP172" s="10" t="n">
        <f aca="false">+GU94</f>
        <v>4394</v>
      </c>
      <c r="GQ172" s="1"/>
      <c r="GR172" s="1" t="s">
        <v>71</v>
      </c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  <c r="KJ172" s="1"/>
      <c r="KK172" s="1"/>
      <c r="KL172" s="1"/>
      <c r="KM172" s="1"/>
      <c r="KN172" s="1"/>
      <c r="KO172" s="1"/>
      <c r="KP172" s="1"/>
      <c r="KQ172" s="1"/>
      <c r="KR172" s="1"/>
      <c r="KS172" s="1"/>
      <c r="KT172" s="1"/>
      <c r="KU172" s="1"/>
      <c r="KV172" s="1"/>
      <c r="KW172" s="1"/>
      <c r="KX172" s="1"/>
      <c r="KY172" s="1"/>
      <c r="KZ172" s="1"/>
      <c r="LA172" s="1"/>
      <c r="LB172" s="1"/>
      <c r="LC172" s="1"/>
      <c r="LD172" s="1"/>
      <c r="LE172" s="1"/>
      <c r="LF172" s="1"/>
      <c r="LG172" s="1"/>
      <c r="LH172" s="1"/>
      <c r="LI172" s="1"/>
      <c r="LJ172" s="1"/>
      <c r="LK172" s="1"/>
      <c r="LL172" s="1"/>
      <c r="LM172" s="1"/>
    </row>
    <row r="173" customFormat="false" ht="12.8" hidden="false" customHeight="false" outlineLevel="0" collapsed="false"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5" t="s">
        <v>20</v>
      </c>
      <c r="GO173" s="1"/>
      <c r="GP173" s="10" t="n">
        <f aca="false">+GU95</f>
        <v>4708</v>
      </c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"/>
      <c r="LH173" s="1"/>
      <c r="LI173" s="1"/>
      <c r="LJ173" s="1"/>
      <c r="LK173" s="1"/>
      <c r="LL173" s="1"/>
      <c r="LM173" s="1"/>
    </row>
    <row r="174" customFormat="false" ht="12.8" hidden="false" customHeight="false" outlineLevel="0" collapsed="false"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5" t="s">
        <v>21</v>
      </c>
      <c r="GO174" s="1"/>
      <c r="GP174" s="10" t="n">
        <f aca="false">+GU96</f>
        <v>5108</v>
      </c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"/>
      <c r="LH174" s="1"/>
      <c r="LI174" s="1"/>
      <c r="LJ174" s="1"/>
      <c r="LK174" s="1"/>
      <c r="LL174" s="1"/>
      <c r="LM174" s="1"/>
    </row>
    <row r="175" customFormat="false" ht="12.8" hidden="false" customHeight="false" outlineLevel="0" collapsed="false"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5" t="s">
        <v>22</v>
      </c>
      <c r="GO175" s="1"/>
      <c r="GP175" s="10" t="n">
        <f aca="false">+GU97</f>
        <v>4951</v>
      </c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"/>
      <c r="IY175" s="1"/>
      <c r="IZ175" s="1"/>
      <c r="JA175" s="1"/>
      <c r="JB175" s="1"/>
      <c r="JC175" s="1"/>
      <c r="JD175" s="1"/>
      <c r="JE175" s="1"/>
      <c r="JF175" s="1"/>
      <c r="JG175" s="1"/>
      <c r="JH175" s="1"/>
      <c r="JI175" s="1"/>
      <c r="JJ175" s="1"/>
      <c r="JK175" s="1"/>
      <c r="JL175" s="1"/>
      <c r="JM175" s="1"/>
      <c r="JN175" s="1"/>
      <c r="JO175" s="1"/>
      <c r="JP175" s="1"/>
      <c r="JQ175" s="1"/>
      <c r="JR175" s="1"/>
      <c r="JS175" s="1"/>
      <c r="JT175" s="1"/>
      <c r="JU175" s="1"/>
      <c r="JV175" s="1"/>
      <c r="JW175" s="1"/>
      <c r="JX175" s="1"/>
      <c r="JY175" s="1"/>
      <c r="JZ175" s="1"/>
      <c r="KA175" s="1"/>
      <c r="KB175" s="1"/>
      <c r="KC175" s="1"/>
      <c r="KD175" s="1"/>
      <c r="KE175" s="1"/>
      <c r="KF175" s="1"/>
      <c r="KG175" s="1"/>
      <c r="KH175" s="1"/>
      <c r="KI175" s="1"/>
      <c r="KJ175" s="1"/>
      <c r="KK175" s="1"/>
      <c r="KL175" s="1"/>
      <c r="KM175" s="1"/>
      <c r="KN175" s="1"/>
      <c r="KO175" s="1"/>
      <c r="KP175" s="1"/>
      <c r="KQ175" s="1"/>
      <c r="KR175" s="1"/>
      <c r="KS175" s="1"/>
      <c r="KT175" s="1"/>
      <c r="KU175" s="1"/>
      <c r="KV175" s="1"/>
      <c r="KW175" s="1"/>
      <c r="KX175" s="1"/>
      <c r="KY175" s="1"/>
      <c r="KZ175" s="1"/>
      <c r="LA175" s="1"/>
      <c r="LB175" s="1"/>
      <c r="LC175" s="1"/>
      <c r="LD175" s="1"/>
      <c r="LE175" s="1"/>
      <c r="LF175" s="1"/>
      <c r="LG175" s="1"/>
      <c r="LH175" s="1"/>
      <c r="LI175" s="1"/>
      <c r="LJ175" s="1"/>
      <c r="LK175" s="1"/>
      <c r="LL175" s="1"/>
      <c r="LM175" s="1"/>
    </row>
    <row r="176" customFormat="false" ht="12.8" hidden="false" customHeight="false" outlineLevel="0" collapsed="false"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5" t="s">
        <v>23</v>
      </c>
      <c r="GO176" s="1"/>
      <c r="GP176" s="10" t="n">
        <f aca="false">+GU98</f>
        <v>4854</v>
      </c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"/>
      <c r="LH176" s="1"/>
      <c r="LI176" s="1"/>
      <c r="LJ176" s="1"/>
      <c r="LK176" s="1"/>
      <c r="LL176" s="1"/>
      <c r="LM176" s="1"/>
    </row>
    <row r="177" customFormat="false" ht="12.8" hidden="false" customHeight="false" outlineLevel="0" collapsed="false"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5" t="s">
        <v>24</v>
      </c>
      <c r="GO177" s="1"/>
      <c r="GP177" s="10" t="n">
        <f aca="false">+GU99</f>
        <v>4986</v>
      </c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"/>
      <c r="LH177" s="1"/>
      <c r="LI177" s="1"/>
      <c r="LJ177" s="1"/>
      <c r="LK177" s="1"/>
      <c r="LL177" s="1"/>
      <c r="LM177" s="1"/>
    </row>
    <row r="178" customFormat="false" ht="12.8" hidden="false" customHeight="false" outlineLevel="0" collapsed="false"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5" t="s">
        <v>25</v>
      </c>
      <c r="GO178" s="1"/>
      <c r="GP178" s="10" t="n">
        <f aca="false">+GU100</f>
        <v>4866</v>
      </c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J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JV178" s="1"/>
      <c r="JW178" s="1"/>
      <c r="JX178" s="1"/>
      <c r="JY178" s="1"/>
      <c r="JZ178" s="1"/>
      <c r="KA178" s="1"/>
      <c r="KB178" s="1"/>
      <c r="KC178" s="1"/>
      <c r="KD178" s="1"/>
      <c r="KE178" s="1"/>
      <c r="KF178" s="1"/>
      <c r="KG178" s="1"/>
      <c r="KH178" s="1"/>
      <c r="KI178" s="1"/>
      <c r="KJ178" s="1"/>
      <c r="KK178" s="1"/>
      <c r="KL178" s="1"/>
      <c r="KM178" s="1"/>
      <c r="KN178" s="1"/>
      <c r="KO178" s="1"/>
      <c r="KP178" s="1"/>
      <c r="KQ178" s="1"/>
      <c r="KR178" s="1"/>
      <c r="KS178" s="1"/>
      <c r="KT178" s="1"/>
      <c r="KU178" s="1"/>
      <c r="KV178" s="1"/>
      <c r="KW178" s="1"/>
      <c r="KX178" s="1"/>
      <c r="KY178" s="1"/>
      <c r="KZ178" s="1"/>
      <c r="LA178" s="1"/>
      <c r="LB178" s="1"/>
      <c r="LC178" s="1"/>
      <c r="LD178" s="1"/>
      <c r="LE178" s="1"/>
      <c r="LF178" s="1"/>
      <c r="LG178" s="1"/>
      <c r="LH178" s="1"/>
      <c r="LI178" s="1"/>
      <c r="LJ178" s="1"/>
      <c r="LK178" s="1"/>
      <c r="LL178" s="1"/>
      <c r="LM178" s="1"/>
    </row>
    <row r="179" customFormat="false" ht="12.8" hidden="false" customHeight="false" outlineLevel="0" collapsed="false"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5" t="s">
        <v>26</v>
      </c>
      <c r="GO179" s="1"/>
      <c r="GP179" s="10" t="n">
        <f aca="false">+GU101</f>
        <v>5052</v>
      </c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  <c r="IX179" s="1"/>
      <c r="IY179" s="1"/>
      <c r="IZ179" s="1"/>
      <c r="JA179" s="1"/>
      <c r="JB179" s="1"/>
      <c r="JC179" s="1"/>
      <c r="JD179" s="1"/>
      <c r="JE179" s="1"/>
      <c r="JF179" s="1"/>
      <c r="JG179" s="1"/>
      <c r="JH179" s="1"/>
      <c r="JI179" s="1"/>
      <c r="JJ179" s="1"/>
      <c r="JK179" s="1"/>
      <c r="JL179" s="1"/>
      <c r="JM179" s="1"/>
      <c r="JN179" s="1"/>
      <c r="JO179" s="1"/>
      <c r="JP179" s="1"/>
      <c r="JQ179" s="1"/>
      <c r="JR179" s="1"/>
      <c r="JS179" s="1"/>
      <c r="JT179" s="1"/>
      <c r="JU179" s="1"/>
      <c r="JV179" s="1"/>
      <c r="JW179" s="1"/>
      <c r="JX179" s="1"/>
      <c r="JY179" s="1"/>
      <c r="JZ179" s="1"/>
      <c r="KA179" s="1"/>
      <c r="KB179" s="1"/>
      <c r="KC179" s="1"/>
      <c r="KD179" s="1"/>
      <c r="KE179" s="1"/>
      <c r="KF179" s="1"/>
      <c r="KG179" s="1"/>
      <c r="KH179" s="1"/>
      <c r="KI179" s="1"/>
      <c r="KJ179" s="1"/>
      <c r="KK179" s="1"/>
      <c r="KL179" s="1"/>
      <c r="KM179" s="1"/>
      <c r="KN179" s="1"/>
      <c r="KO179" s="1"/>
      <c r="KP179" s="1"/>
      <c r="KQ179" s="1"/>
      <c r="KR179" s="1"/>
      <c r="KS179" s="1"/>
      <c r="KT179" s="1"/>
      <c r="KU179" s="1"/>
      <c r="KV179" s="1"/>
      <c r="KW179" s="1"/>
      <c r="KX179" s="1"/>
      <c r="KY179" s="1"/>
      <c r="KZ179" s="1"/>
      <c r="LA179" s="1"/>
      <c r="LB179" s="1"/>
      <c r="LC179" s="1"/>
      <c r="LD179" s="1"/>
      <c r="LE179" s="1"/>
      <c r="LF179" s="1"/>
      <c r="LG179" s="1"/>
      <c r="LH179" s="1"/>
      <c r="LI179" s="1"/>
      <c r="LJ179" s="1"/>
      <c r="LK179" s="1"/>
      <c r="LL179" s="1"/>
      <c r="LM179" s="1"/>
    </row>
    <row r="180" customFormat="false" ht="12.8" hidden="false" customHeight="false" outlineLevel="0" collapsed="false"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5" t="s">
        <v>27</v>
      </c>
      <c r="GO180" s="1"/>
      <c r="GP180" s="10" t="n">
        <f aca="false">+GU102</f>
        <v>5141</v>
      </c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  <c r="KJ180" s="1"/>
      <c r="KK180" s="1"/>
      <c r="KL180" s="1"/>
      <c r="KM180" s="1"/>
      <c r="KN180" s="1"/>
      <c r="KO180" s="1"/>
      <c r="KP180" s="1"/>
      <c r="KQ180" s="1"/>
      <c r="KR180" s="1"/>
      <c r="KS180" s="1"/>
      <c r="KT180" s="1"/>
      <c r="KU180" s="1"/>
      <c r="KV180" s="1"/>
      <c r="KW180" s="1"/>
      <c r="KX180" s="1"/>
      <c r="KY180" s="1"/>
      <c r="KZ180" s="1"/>
      <c r="LA180" s="1"/>
      <c r="LB180" s="1"/>
      <c r="LC180" s="1"/>
      <c r="LD180" s="1"/>
      <c r="LE180" s="1"/>
      <c r="LF180" s="1"/>
      <c r="LG180" s="1"/>
      <c r="LH180" s="1"/>
      <c r="LI180" s="1"/>
      <c r="LJ180" s="1"/>
      <c r="LK180" s="1"/>
      <c r="LL180" s="1"/>
      <c r="LM180" s="1"/>
    </row>
    <row r="181" customFormat="false" ht="12.8" hidden="false" customHeight="false" outlineLevel="0" collapsed="false"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5" t="s">
        <v>28</v>
      </c>
      <c r="GO181" s="1"/>
      <c r="GP181" s="10" t="n">
        <f aca="false">+GU103</f>
        <v>5336</v>
      </c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  <c r="IX181" s="1"/>
      <c r="IY181" s="1"/>
      <c r="IZ181" s="1"/>
      <c r="JA181" s="1"/>
      <c r="JB181" s="1"/>
      <c r="JC181" s="1"/>
      <c r="JD181" s="1"/>
      <c r="JE181" s="1"/>
      <c r="JF181" s="1"/>
      <c r="JG181" s="1"/>
      <c r="JH181" s="1"/>
      <c r="JI181" s="1"/>
      <c r="JJ181" s="1"/>
      <c r="JK181" s="1"/>
      <c r="JL181" s="1"/>
      <c r="JM181" s="1"/>
      <c r="JN181" s="1"/>
      <c r="JO181" s="1"/>
      <c r="JP181" s="1"/>
      <c r="JQ181" s="1"/>
      <c r="JR181" s="1"/>
      <c r="JS181" s="1"/>
      <c r="JT181" s="1"/>
      <c r="JU181" s="1"/>
      <c r="JV181" s="1"/>
      <c r="JW181" s="1"/>
      <c r="JX181" s="1"/>
      <c r="JY181" s="1"/>
      <c r="JZ181" s="1"/>
      <c r="KA181" s="1"/>
      <c r="KB181" s="1"/>
      <c r="KC181" s="1"/>
      <c r="KD181" s="1"/>
      <c r="KE181" s="1"/>
      <c r="KF181" s="1"/>
      <c r="KG181" s="1"/>
      <c r="KH181" s="1"/>
      <c r="KI181" s="1"/>
      <c r="KJ181" s="1"/>
      <c r="KK181" s="1"/>
      <c r="KL181" s="1"/>
      <c r="KM181" s="1"/>
      <c r="KN181" s="1"/>
      <c r="KO181" s="1"/>
      <c r="KP181" s="1"/>
      <c r="KQ181" s="1"/>
      <c r="KR181" s="1"/>
      <c r="KS181" s="1"/>
      <c r="KT181" s="1"/>
      <c r="KU181" s="1"/>
      <c r="KV181" s="1"/>
      <c r="KW181" s="1"/>
      <c r="KX181" s="1"/>
      <c r="KY181" s="1"/>
      <c r="KZ181" s="1"/>
      <c r="LA181" s="1"/>
      <c r="LB181" s="1"/>
      <c r="LC181" s="1"/>
      <c r="LD181" s="1"/>
      <c r="LE181" s="1"/>
      <c r="LF181" s="1"/>
      <c r="LG181" s="1"/>
      <c r="LH181" s="1"/>
      <c r="LI181" s="1"/>
      <c r="LJ181" s="1"/>
      <c r="LK181" s="1"/>
      <c r="LL181" s="1"/>
      <c r="LM181" s="1"/>
    </row>
    <row r="182" customFormat="false" ht="12.8" hidden="false" customHeight="false" outlineLevel="0" collapsed="false"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5" t="s">
        <v>29</v>
      </c>
      <c r="GO182" s="1"/>
      <c r="GP182" s="10" t="n">
        <f aca="false">+GU104</f>
        <v>5413</v>
      </c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"/>
      <c r="LH182" s="1"/>
      <c r="LI182" s="1"/>
      <c r="LJ182" s="1"/>
      <c r="LK182" s="1"/>
      <c r="LL182" s="1"/>
      <c r="LM182" s="1"/>
    </row>
    <row r="183" customFormat="false" ht="12.8" hidden="false" customHeight="false" outlineLevel="0" collapsed="false"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5" t="s">
        <v>30</v>
      </c>
      <c r="GO183" s="1"/>
      <c r="GP183" s="10" t="n">
        <f aca="false">+GU105</f>
        <v>5433</v>
      </c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  <c r="IX183" s="1"/>
      <c r="IY183" s="1"/>
      <c r="IZ183" s="1"/>
      <c r="JA183" s="1"/>
      <c r="JB183" s="1"/>
      <c r="JC183" s="1"/>
      <c r="JD183" s="1"/>
      <c r="JE183" s="1"/>
      <c r="JF183" s="1"/>
      <c r="JG183" s="1"/>
      <c r="JH183" s="1"/>
      <c r="JI183" s="1"/>
      <c r="JJ183" s="1"/>
      <c r="JK183" s="1"/>
      <c r="JL183" s="1"/>
      <c r="JM183" s="1"/>
      <c r="JN183" s="1"/>
      <c r="JO183" s="1"/>
      <c r="JP183" s="1"/>
      <c r="JQ183" s="1"/>
      <c r="JR183" s="1"/>
      <c r="JS183" s="1"/>
      <c r="JT183" s="1"/>
      <c r="JU183" s="1"/>
      <c r="JV183" s="1"/>
      <c r="JW183" s="1"/>
      <c r="JX183" s="1"/>
      <c r="JY183" s="1"/>
      <c r="JZ183" s="1"/>
      <c r="KA183" s="1"/>
      <c r="KB183" s="1"/>
      <c r="KC183" s="1"/>
      <c r="KD183" s="1"/>
      <c r="KE183" s="1"/>
      <c r="KF183" s="1"/>
      <c r="KG183" s="1"/>
      <c r="KH183" s="1"/>
      <c r="KI183" s="1"/>
      <c r="KJ183" s="1"/>
      <c r="KK183" s="1"/>
      <c r="KL183" s="1"/>
      <c r="KM183" s="1"/>
      <c r="KN183" s="1"/>
      <c r="KO183" s="1"/>
      <c r="KP183" s="1"/>
      <c r="KQ183" s="1"/>
      <c r="KR183" s="1"/>
      <c r="KS183" s="1"/>
      <c r="KT183" s="1"/>
      <c r="KU183" s="1"/>
      <c r="KV183" s="1"/>
      <c r="KW183" s="1"/>
      <c r="KX183" s="1"/>
      <c r="KY183" s="1"/>
      <c r="KZ183" s="1"/>
      <c r="LA183" s="1"/>
      <c r="LB183" s="1"/>
      <c r="LC183" s="1"/>
      <c r="LD183" s="1"/>
      <c r="LE183" s="1"/>
      <c r="LF183" s="1"/>
      <c r="LG183" s="1"/>
      <c r="LH183" s="1"/>
      <c r="LI183" s="1"/>
      <c r="LJ183" s="1"/>
      <c r="LK183" s="1"/>
      <c r="LL183" s="1"/>
      <c r="LM183" s="1"/>
    </row>
    <row r="184" customFormat="false" ht="12.8" hidden="false" customHeight="false" outlineLevel="0" collapsed="false"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 t="s">
        <v>72</v>
      </c>
      <c r="GO184" s="1"/>
      <c r="GP184" s="1" t="n">
        <f aca="false">+GV94</f>
        <v>5455</v>
      </c>
      <c r="GQ184" s="1"/>
      <c r="GR184" s="1" t="s">
        <v>73</v>
      </c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  <c r="KJ184" s="1"/>
      <c r="KK184" s="1"/>
      <c r="KL184" s="1"/>
      <c r="KM184" s="1"/>
      <c r="KN184" s="1"/>
      <c r="KO184" s="1"/>
      <c r="KP184" s="1"/>
      <c r="KQ184" s="1"/>
      <c r="KR184" s="1"/>
      <c r="KS184" s="1"/>
      <c r="KT184" s="1"/>
      <c r="KU184" s="1"/>
      <c r="KV184" s="1"/>
      <c r="KW184" s="1"/>
      <c r="KX184" s="1"/>
      <c r="KY184" s="1"/>
      <c r="KZ184" s="1"/>
      <c r="LA184" s="1"/>
      <c r="LB184" s="1"/>
      <c r="LC184" s="1"/>
      <c r="LD184" s="1"/>
      <c r="LE184" s="1"/>
      <c r="LF184" s="1"/>
      <c r="LG184" s="1"/>
      <c r="LH184" s="1"/>
      <c r="LI184" s="1"/>
      <c r="LJ184" s="1"/>
      <c r="LK184" s="1"/>
      <c r="LL184" s="1"/>
      <c r="LM184" s="1"/>
    </row>
    <row r="185" customFormat="false" ht="12.8" hidden="false" customHeight="false" outlineLevel="0" collapsed="false"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5" t="s">
        <v>20</v>
      </c>
      <c r="GO185" s="1"/>
      <c r="GP185" s="1" t="n">
        <f aca="false">+GV95</f>
        <v>5177</v>
      </c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  <c r="KJ185" s="1"/>
      <c r="KK185" s="1"/>
      <c r="KL185" s="1"/>
      <c r="KM185" s="1"/>
      <c r="KN185" s="1"/>
      <c r="KO185" s="1"/>
      <c r="KP185" s="1"/>
      <c r="KQ185" s="1"/>
      <c r="KR185" s="1"/>
      <c r="KS185" s="1"/>
      <c r="KT185" s="1"/>
      <c r="KU185" s="1"/>
      <c r="KV185" s="1"/>
      <c r="KW185" s="1"/>
      <c r="KX185" s="1"/>
      <c r="KY185" s="1"/>
      <c r="KZ185" s="1"/>
      <c r="LA185" s="1"/>
      <c r="LB185" s="1"/>
      <c r="LC185" s="1"/>
      <c r="LD185" s="1"/>
      <c r="LE185" s="1"/>
      <c r="LF185" s="1"/>
      <c r="LG185" s="1"/>
      <c r="LH185" s="1"/>
      <c r="LI185" s="1"/>
      <c r="LJ185" s="1"/>
      <c r="LK185" s="1"/>
      <c r="LL185" s="1"/>
      <c r="LM185" s="1"/>
    </row>
    <row r="186" customFormat="false" ht="12.8" hidden="false" customHeight="false" outlineLevel="0" collapsed="false"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5" t="s">
        <v>21</v>
      </c>
      <c r="GO186" s="1"/>
      <c r="GP186" s="1" t="n">
        <f aca="false">+GV96</f>
        <v>4953</v>
      </c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  <c r="IX186" s="1"/>
      <c r="IY186" s="1"/>
      <c r="IZ186" s="1"/>
      <c r="JA186" s="1"/>
      <c r="JB186" s="1"/>
      <c r="JC186" s="1"/>
      <c r="JD186" s="1"/>
      <c r="JE186" s="1"/>
      <c r="JF186" s="1"/>
      <c r="JG186" s="1"/>
      <c r="JH186" s="1"/>
      <c r="JI186" s="1"/>
      <c r="JJ186" s="1"/>
      <c r="JK186" s="1"/>
      <c r="JL186" s="1"/>
      <c r="JM186" s="1"/>
      <c r="JN186" s="1"/>
      <c r="JO186" s="1"/>
      <c r="JP186" s="1"/>
      <c r="JQ186" s="1"/>
      <c r="JR186" s="1"/>
      <c r="JS186" s="1"/>
      <c r="JT186" s="1"/>
      <c r="JU186" s="1"/>
      <c r="JV186" s="1"/>
      <c r="JW186" s="1"/>
      <c r="JX186" s="1"/>
      <c r="JY186" s="1"/>
      <c r="JZ186" s="1"/>
      <c r="KA186" s="1"/>
      <c r="KB186" s="1"/>
      <c r="KC186" s="1"/>
      <c r="KD186" s="1"/>
      <c r="KE186" s="1"/>
      <c r="KF186" s="1"/>
      <c r="KG186" s="1"/>
      <c r="KH186" s="1"/>
      <c r="KI186" s="1"/>
      <c r="KJ186" s="1"/>
      <c r="KK186" s="1"/>
      <c r="KL186" s="1"/>
      <c r="KM186" s="1"/>
      <c r="KN186" s="1"/>
      <c r="KO186" s="1"/>
      <c r="KP186" s="1"/>
      <c r="KQ186" s="1"/>
      <c r="KR186" s="1"/>
      <c r="KS186" s="1"/>
      <c r="KT186" s="1"/>
      <c r="KU186" s="1"/>
      <c r="KV186" s="1"/>
      <c r="KW186" s="1"/>
      <c r="KX186" s="1"/>
      <c r="KY186" s="1"/>
      <c r="KZ186" s="1"/>
      <c r="LA186" s="1"/>
      <c r="LB186" s="1"/>
      <c r="LC186" s="1"/>
      <c r="LD186" s="1"/>
      <c r="LE186" s="1"/>
      <c r="LF186" s="1"/>
      <c r="LG186" s="1"/>
      <c r="LH186" s="1"/>
      <c r="LI186" s="1"/>
      <c r="LJ186" s="1"/>
      <c r="LK186" s="1"/>
      <c r="LL186" s="1"/>
      <c r="LM186" s="1"/>
    </row>
    <row r="187" customFormat="false" ht="12.8" hidden="false" customHeight="false" outlineLevel="0" collapsed="false"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5" t="s">
        <v>22</v>
      </c>
      <c r="GO187" s="1"/>
      <c r="GP187" s="1" t="n">
        <f aca="false">+GV97</f>
        <v>4994</v>
      </c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  <c r="IX187" s="1"/>
      <c r="IY187" s="1"/>
      <c r="IZ187" s="1"/>
      <c r="JA187" s="1"/>
      <c r="JB187" s="1"/>
      <c r="JC187" s="1"/>
      <c r="JD187" s="1"/>
      <c r="JE187" s="1"/>
      <c r="JF187" s="1"/>
      <c r="JG187" s="1"/>
      <c r="JH187" s="1"/>
      <c r="JI187" s="1"/>
      <c r="JJ187" s="1"/>
      <c r="JK187" s="1"/>
      <c r="JL187" s="1"/>
      <c r="JM187" s="1"/>
      <c r="JN187" s="1"/>
      <c r="JO187" s="1"/>
      <c r="JP187" s="1"/>
      <c r="JQ187" s="1"/>
      <c r="JR187" s="1"/>
      <c r="JS187" s="1"/>
      <c r="JT187" s="1"/>
      <c r="JU187" s="1"/>
      <c r="JV187" s="1"/>
      <c r="JW187" s="1"/>
      <c r="JX187" s="1"/>
      <c r="JY187" s="1"/>
      <c r="JZ187" s="1"/>
      <c r="KA187" s="1"/>
      <c r="KB187" s="1"/>
      <c r="KC187" s="1"/>
      <c r="KD187" s="1"/>
      <c r="KE187" s="1"/>
      <c r="KF187" s="1"/>
      <c r="KG187" s="1"/>
      <c r="KH187" s="1"/>
      <c r="KI187" s="1"/>
      <c r="KJ187" s="1"/>
      <c r="KK187" s="1"/>
      <c r="KL187" s="1"/>
      <c r="KM187" s="1"/>
      <c r="KN187" s="1"/>
      <c r="KO187" s="1"/>
      <c r="KP187" s="1"/>
      <c r="KQ187" s="1"/>
      <c r="KR187" s="1"/>
      <c r="KS187" s="1"/>
      <c r="KT187" s="1"/>
      <c r="KU187" s="1"/>
      <c r="KV187" s="1"/>
      <c r="KW187" s="1"/>
      <c r="KX187" s="1"/>
      <c r="KY187" s="1"/>
      <c r="KZ187" s="1"/>
      <c r="LA187" s="1"/>
      <c r="LB187" s="1"/>
      <c r="LC187" s="1"/>
      <c r="LD187" s="1"/>
      <c r="LE187" s="1"/>
      <c r="LF187" s="1"/>
      <c r="LG187" s="1"/>
      <c r="LH187" s="1"/>
      <c r="LI187" s="1"/>
      <c r="LJ187" s="1"/>
      <c r="LK187" s="1"/>
      <c r="LL187" s="1"/>
      <c r="LM187" s="1"/>
    </row>
    <row r="188" customFormat="false" ht="12.8" hidden="false" customHeight="false" outlineLevel="0" collapsed="false"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5" t="s">
        <v>23</v>
      </c>
      <c r="GO188" s="1"/>
      <c r="GP188" s="1" t="n">
        <f aca="false">+GV98</f>
        <v>5194</v>
      </c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  <c r="IX188" s="1"/>
      <c r="IY188" s="1"/>
      <c r="IZ188" s="1"/>
      <c r="JA188" s="1"/>
      <c r="JB188" s="1"/>
      <c r="JC188" s="1"/>
      <c r="JD188" s="1"/>
      <c r="JE188" s="1"/>
      <c r="JF188" s="1"/>
      <c r="JG188" s="1"/>
      <c r="JH188" s="1"/>
      <c r="JI188" s="1"/>
      <c r="JJ188" s="1"/>
      <c r="JK188" s="1"/>
      <c r="JL188" s="1"/>
      <c r="JM188" s="1"/>
      <c r="JN188" s="1"/>
      <c r="JO188" s="1"/>
      <c r="JP188" s="1"/>
      <c r="JQ188" s="1"/>
      <c r="JR188" s="1"/>
      <c r="JS188" s="1"/>
      <c r="JT188" s="1"/>
      <c r="JU188" s="1"/>
      <c r="JV188" s="1"/>
      <c r="JW188" s="1"/>
      <c r="JX188" s="1"/>
      <c r="JY188" s="1"/>
      <c r="JZ188" s="1"/>
      <c r="KA188" s="1"/>
      <c r="KB188" s="1"/>
      <c r="KC188" s="1"/>
      <c r="KD188" s="1"/>
      <c r="KE188" s="1"/>
      <c r="KF188" s="1"/>
      <c r="KG188" s="1"/>
      <c r="KH188" s="1"/>
      <c r="KI188" s="1"/>
      <c r="KJ188" s="1"/>
      <c r="KK188" s="1"/>
      <c r="KL188" s="1"/>
      <c r="KM188" s="1"/>
      <c r="KN188" s="1"/>
      <c r="KO188" s="1"/>
      <c r="KP188" s="1"/>
      <c r="KQ188" s="1"/>
      <c r="KR188" s="1"/>
      <c r="KS188" s="1"/>
      <c r="KT188" s="1"/>
      <c r="KU188" s="1"/>
      <c r="KV188" s="1"/>
      <c r="KW188" s="1"/>
      <c r="KX188" s="1"/>
      <c r="KY188" s="1"/>
      <c r="KZ188" s="1"/>
      <c r="LA188" s="1"/>
      <c r="LB188" s="1"/>
      <c r="LC188" s="1"/>
      <c r="LD188" s="1"/>
      <c r="LE188" s="1"/>
      <c r="LF188" s="1"/>
      <c r="LG188" s="1"/>
      <c r="LH188" s="1"/>
      <c r="LI188" s="1"/>
      <c r="LJ188" s="1"/>
      <c r="LK188" s="1"/>
      <c r="LL188" s="1"/>
      <c r="LM188" s="1"/>
    </row>
    <row r="189" customFormat="false" ht="12.8" hidden="false" customHeight="false" outlineLevel="0" collapsed="false"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5" t="s">
        <v>24</v>
      </c>
      <c r="GO189" s="1"/>
      <c r="GP189" s="1" t="n">
        <f aca="false">+GV99</f>
        <v>4875</v>
      </c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  <c r="IX189" s="1"/>
      <c r="IY189" s="1"/>
      <c r="IZ189" s="1"/>
      <c r="JA189" s="1"/>
      <c r="JB189" s="1"/>
      <c r="JC189" s="1"/>
      <c r="JD189" s="1"/>
      <c r="JE189" s="1"/>
      <c r="JF189" s="1"/>
      <c r="JG189" s="1"/>
      <c r="JH189" s="1"/>
      <c r="JI189" s="1"/>
      <c r="JJ189" s="1"/>
      <c r="JK189" s="1"/>
      <c r="JL189" s="1"/>
      <c r="JM189" s="1"/>
      <c r="JN189" s="1"/>
      <c r="JO189" s="1"/>
      <c r="JP189" s="1"/>
      <c r="JQ189" s="1"/>
      <c r="JR189" s="1"/>
      <c r="JS189" s="1"/>
      <c r="JT189" s="1"/>
      <c r="JU189" s="1"/>
      <c r="JV189" s="1"/>
      <c r="JW189" s="1"/>
      <c r="JX189" s="1"/>
      <c r="JY189" s="1"/>
      <c r="JZ189" s="1"/>
      <c r="KA189" s="1"/>
      <c r="KB189" s="1"/>
      <c r="KC189" s="1"/>
      <c r="KD189" s="1"/>
      <c r="KE189" s="1"/>
      <c r="KF189" s="1"/>
      <c r="KG189" s="1"/>
      <c r="KH189" s="1"/>
      <c r="KI189" s="1"/>
      <c r="KJ189" s="1"/>
      <c r="KK189" s="1"/>
      <c r="KL189" s="1"/>
      <c r="KM189" s="1"/>
      <c r="KN189" s="1"/>
      <c r="KO189" s="1"/>
      <c r="KP189" s="1"/>
      <c r="KQ189" s="1"/>
      <c r="KR189" s="1"/>
      <c r="KS189" s="1"/>
      <c r="KT189" s="1"/>
      <c r="KU189" s="1"/>
      <c r="KV189" s="1"/>
      <c r="KW189" s="1"/>
      <c r="KX189" s="1"/>
      <c r="KY189" s="1"/>
      <c r="KZ189" s="1"/>
      <c r="LA189" s="1"/>
      <c r="LB189" s="1"/>
      <c r="LC189" s="1"/>
      <c r="LD189" s="1"/>
      <c r="LE189" s="1"/>
      <c r="LF189" s="1"/>
      <c r="LG189" s="1"/>
      <c r="LH189" s="1"/>
      <c r="LI189" s="1"/>
      <c r="LJ189" s="1"/>
      <c r="LK189" s="1"/>
      <c r="LL189" s="1"/>
      <c r="LM189" s="1"/>
    </row>
    <row r="190" customFormat="false" ht="12.8" hidden="false" customHeight="false" outlineLevel="0" collapsed="false"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5" t="s">
        <v>25</v>
      </c>
      <c r="GO190" s="1"/>
      <c r="GP190" s="1" t="n">
        <f aca="false">+GV100</f>
        <v>4980</v>
      </c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  <c r="KJ190" s="1"/>
      <c r="KK190" s="1"/>
      <c r="KL190" s="1"/>
      <c r="KM190" s="1"/>
      <c r="KN190" s="1"/>
      <c r="KO190" s="1"/>
      <c r="KP190" s="1"/>
      <c r="KQ190" s="1"/>
      <c r="KR190" s="1"/>
      <c r="KS190" s="1"/>
      <c r="KT190" s="1"/>
      <c r="KU190" s="1"/>
      <c r="KV190" s="1"/>
      <c r="KW190" s="1"/>
      <c r="KX190" s="1"/>
      <c r="KY190" s="1"/>
      <c r="KZ190" s="1"/>
      <c r="LA190" s="1"/>
      <c r="LB190" s="1"/>
      <c r="LC190" s="1"/>
      <c r="LD190" s="1"/>
      <c r="LE190" s="1"/>
      <c r="LF190" s="1"/>
      <c r="LG190" s="1"/>
      <c r="LH190" s="1"/>
      <c r="LI190" s="1"/>
      <c r="LJ190" s="1"/>
      <c r="LK190" s="1"/>
      <c r="LL190" s="1"/>
      <c r="LM190" s="1"/>
    </row>
    <row r="191" customFormat="false" ht="12.8" hidden="false" customHeight="false" outlineLevel="0" collapsed="false"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5" t="s">
        <v>26</v>
      </c>
      <c r="GO191" s="1"/>
      <c r="GP191" s="1" t="n">
        <f aca="false">+GV101</f>
        <v>4835</v>
      </c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"/>
      <c r="IY191" s="1"/>
      <c r="IZ191" s="1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1"/>
      <c r="LA191" s="1"/>
      <c r="LB191" s="1"/>
      <c r="LC191" s="1"/>
      <c r="LD191" s="1"/>
      <c r="LE191" s="1"/>
      <c r="LF191" s="1"/>
      <c r="LG191" s="1"/>
      <c r="LH191" s="1"/>
      <c r="LI191" s="1"/>
      <c r="LJ191" s="1"/>
      <c r="LK191" s="1"/>
      <c r="LL191" s="1"/>
      <c r="LM191" s="1"/>
    </row>
    <row r="192" customFormat="false" ht="12.8" hidden="false" customHeight="false" outlineLevel="0" collapsed="false"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5" t="s">
        <v>27</v>
      </c>
      <c r="GO192" s="1"/>
      <c r="GP192" s="1" t="n">
        <f aca="false">+GV102</f>
        <v>4858</v>
      </c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"/>
      <c r="IY192" s="1"/>
      <c r="IZ192" s="1"/>
      <c r="JA192" s="1"/>
      <c r="JB192" s="1"/>
      <c r="JC192" s="1"/>
      <c r="JD192" s="1"/>
      <c r="JE192" s="1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  <c r="KJ192" s="1"/>
      <c r="KK192" s="1"/>
      <c r="KL192" s="1"/>
      <c r="KM192" s="1"/>
      <c r="KN192" s="1"/>
      <c r="KO192" s="1"/>
      <c r="KP192" s="1"/>
      <c r="KQ192" s="1"/>
      <c r="KR192" s="1"/>
      <c r="KS192" s="1"/>
      <c r="KT192" s="1"/>
      <c r="KU192" s="1"/>
      <c r="KV192" s="1"/>
      <c r="KW192" s="1"/>
      <c r="KX192" s="1"/>
      <c r="KY192" s="1"/>
      <c r="KZ192" s="1"/>
      <c r="LA192" s="1"/>
      <c r="LB192" s="1"/>
      <c r="LC192" s="1"/>
      <c r="LD192" s="1"/>
      <c r="LE192" s="1"/>
      <c r="LF192" s="1"/>
      <c r="LG192" s="1"/>
      <c r="LH192" s="1"/>
      <c r="LI192" s="1"/>
      <c r="LJ192" s="1"/>
      <c r="LK192" s="1"/>
      <c r="LL192" s="1"/>
      <c r="LM192" s="1"/>
    </row>
    <row r="193" customFormat="false" ht="12.8" hidden="false" customHeight="false" outlineLevel="0" collapsed="false"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5" t="s">
        <v>28</v>
      </c>
      <c r="GO193" s="1"/>
      <c r="GP193" s="1" t="n">
        <f aca="false">+GV103</f>
        <v>4617</v>
      </c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"/>
      <c r="LH193" s="1"/>
      <c r="LI193" s="1"/>
      <c r="LJ193" s="1"/>
      <c r="LK193" s="1"/>
      <c r="LL193" s="1"/>
      <c r="LM193" s="1"/>
    </row>
    <row r="194" customFormat="false" ht="12.8" hidden="false" customHeight="false" outlineLevel="0" collapsed="false"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5" t="s">
        <v>29</v>
      </c>
      <c r="GO194" s="1"/>
      <c r="GP194" s="1" t="n">
        <f aca="false">+GV104</f>
        <v>4649</v>
      </c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  <c r="KJ194" s="1"/>
      <c r="KK194" s="1"/>
      <c r="KL194" s="1"/>
      <c r="KM194" s="1"/>
      <c r="KN194" s="1"/>
      <c r="KO194" s="1"/>
      <c r="KP194" s="1"/>
      <c r="KQ194" s="1"/>
      <c r="KR194" s="1"/>
      <c r="KS194" s="1"/>
      <c r="KT194" s="1"/>
      <c r="KU194" s="1"/>
      <c r="KV194" s="1"/>
      <c r="KW194" s="1"/>
      <c r="KX194" s="1"/>
      <c r="KY194" s="1"/>
      <c r="KZ194" s="1"/>
      <c r="LA194" s="1"/>
      <c r="LB194" s="1"/>
      <c r="LC194" s="1"/>
      <c r="LD194" s="1"/>
      <c r="LE194" s="1"/>
      <c r="LF194" s="1"/>
      <c r="LG194" s="1"/>
      <c r="LH194" s="1"/>
      <c r="LI194" s="1"/>
      <c r="LJ194" s="1"/>
      <c r="LK194" s="1"/>
      <c r="LL194" s="1"/>
      <c r="LM194" s="1"/>
    </row>
    <row r="195" customFormat="false" ht="12.8" hidden="false" customHeight="false" outlineLevel="0" collapsed="false"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5" t="s">
        <v>30</v>
      </c>
      <c r="GO195" s="1"/>
      <c r="GP195" s="1" t="n">
        <f aca="false">+GV105</f>
        <v>4383</v>
      </c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"/>
      <c r="IY195" s="1"/>
      <c r="IZ195" s="1"/>
      <c r="JA195" s="1"/>
      <c r="JB195" s="1"/>
      <c r="JC195" s="1"/>
      <c r="JD195" s="1"/>
      <c r="JE195" s="1"/>
      <c r="JF195" s="1"/>
      <c r="JG195" s="1"/>
      <c r="JH195" s="1"/>
      <c r="JI195" s="1"/>
      <c r="JJ195" s="1"/>
      <c r="JK195" s="1"/>
      <c r="JL195" s="1"/>
      <c r="JM195" s="1"/>
      <c r="JN195" s="1"/>
      <c r="JO195" s="1"/>
      <c r="JP195" s="1"/>
      <c r="JQ195" s="1"/>
      <c r="JR195" s="1"/>
      <c r="JS195" s="1"/>
      <c r="JT195" s="1"/>
      <c r="JU195" s="1"/>
      <c r="JV195" s="1"/>
      <c r="JW195" s="1"/>
      <c r="JX195" s="1"/>
      <c r="JY195" s="1"/>
      <c r="JZ195" s="1"/>
      <c r="KA195" s="1"/>
      <c r="KB195" s="1"/>
      <c r="KC195" s="1"/>
      <c r="KD195" s="1"/>
      <c r="KE195" s="1"/>
      <c r="KF195" s="1"/>
      <c r="KG195" s="1"/>
      <c r="KH195" s="1"/>
      <c r="KI195" s="1"/>
      <c r="KJ195" s="1"/>
      <c r="KK195" s="1"/>
      <c r="KL195" s="1"/>
      <c r="KM195" s="1"/>
      <c r="KN195" s="1"/>
      <c r="KO195" s="1"/>
      <c r="KP195" s="1"/>
      <c r="KQ195" s="1"/>
      <c r="KR195" s="1"/>
      <c r="KS195" s="1"/>
      <c r="KT195" s="1"/>
      <c r="KU195" s="1"/>
      <c r="KV195" s="1"/>
      <c r="KW195" s="1"/>
      <c r="KX195" s="1"/>
      <c r="KY195" s="1"/>
      <c r="KZ195" s="1"/>
      <c r="LA195" s="1"/>
      <c r="LB195" s="1"/>
      <c r="LC195" s="1"/>
      <c r="LD195" s="1"/>
      <c r="LE195" s="1"/>
      <c r="LF195" s="1"/>
      <c r="LG195" s="1"/>
      <c r="LH195" s="1"/>
      <c r="LI195" s="1"/>
      <c r="LJ195" s="1"/>
      <c r="LK195" s="1"/>
      <c r="LL195" s="1"/>
      <c r="LM195" s="1"/>
    </row>
    <row r="196" customFormat="false" ht="12.8" hidden="false" customHeight="false" outlineLevel="0" collapsed="false"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 t="s">
        <v>74</v>
      </c>
      <c r="GO196" s="1"/>
      <c r="GP196" s="1" t="n">
        <f aca="false">+GW94</f>
        <v>4305</v>
      </c>
      <c r="GQ196" s="1"/>
      <c r="GR196" s="1" t="s">
        <v>75</v>
      </c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  <c r="IX196" s="1"/>
      <c r="IY196" s="1"/>
      <c r="IZ196" s="1"/>
      <c r="JA196" s="1"/>
      <c r="JB196" s="1"/>
      <c r="JC196" s="1"/>
      <c r="JD196" s="1"/>
      <c r="JE196" s="1"/>
      <c r="JF196" s="1"/>
      <c r="JG196" s="1"/>
      <c r="JH196" s="1"/>
      <c r="JI196" s="1"/>
      <c r="JJ196" s="1"/>
      <c r="JK196" s="1"/>
      <c r="JL196" s="1"/>
      <c r="JM196" s="1"/>
      <c r="JN196" s="1"/>
      <c r="JO196" s="1"/>
      <c r="JP196" s="1"/>
      <c r="JQ196" s="1"/>
      <c r="JR196" s="1"/>
      <c r="JS196" s="1"/>
      <c r="JT196" s="1"/>
      <c r="JU196" s="1"/>
      <c r="JV196" s="1"/>
      <c r="JW196" s="1"/>
      <c r="JX196" s="1"/>
      <c r="JY196" s="1"/>
      <c r="JZ196" s="1"/>
      <c r="KA196" s="1"/>
      <c r="KB196" s="1"/>
      <c r="KC196" s="1"/>
      <c r="KD196" s="1"/>
      <c r="KE196" s="1"/>
      <c r="KF196" s="1"/>
      <c r="KG196" s="1"/>
      <c r="KH196" s="1"/>
      <c r="KI196" s="1"/>
      <c r="KJ196" s="1"/>
      <c r="KK196" s="1"/>
      <c r="KL196" s="1"/>
      <c r="KM196" s="1"/>
      <c r="KN196" s="1"/>
      <c r="KO196" s="1"/>
      <c r="KP196" s="1"/>
      <c r="KQ196" s="1"/>
      <c r="KR196" s="1"/>
      <c r="KS196" s="1"/>
      <c r="KT196" s="1"/>
      <c r="KU196" s="1"/>
      <c r="KV196" s="1"/>
      <c r="KW196" s="1"/>
      <c r="KX196" s="1"/>
      <c r="KY196" s="1"/>
      <c r="KZ196" s="1"/>
      <c r="LA196" s="1"/>
      <c r="LB196" s="1"/>
      <c r="LC196" s="1"/>
      <c r="LD196" s="1"/>
      <c r="LE196" s="1"/>
      <c r="LF196" s="1"/>
      <c r="LG196" s="1"/>
      <c r="LH196" s="1"/>
      <c r="LI196" s="1"/>
      <c r="LJ196" s="1"/>
      <c r="LK196" s="1"/>
      <c r="LL196" s="1"/>
      <c r="LM196" s="1"/>
    </row>
    <row r="197" customFormat="false" ht="12.8" hidden="false" customHeight="false" outlineLevel="0" collapsed="false"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5" t="s">
        <v>20</v>
      </c>
      <c r="GO197" s="1"/>
      <c r="GP197" s="1" t="n">
        <f aca="false">+GW95</f>
        <v>4442</v>
      </c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</row>
    <row r="198" customFormat="false" ht="12.8" hidden="false" customHeight="false" outlineLevel="0" collapsed="false"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5" t="s">
        <v>21</v>
      </c>
      <c r="GO198" s="1"/>
      <c r="GP198" s="1" t="n">
        <f aca="false">+GW96</f>
        <v>4380</v>
      </c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  <c r="IX198" s="1"/>
      <c r="IY198" s="1"/>
      <c r="IZ198" s="1"/>
      <c r="JA198" s="1"/>
      <c r="JB198" s="1"/>
      <c r="JC198" s="1"/>
      <c r="JD198" s="1"/>
      <c r="JE198" s="1"/>
      <c r="JF198" s="1"/>
      <c r="JG198" s="1"/>
      <c r="JH198" s="1"/>
      <c r="JI198" s="1"/>
      <c r="JJ198" s="1"/>
      <c r="JK198" s="1"/>
      <c r="JL198" s="1"/>
      <c r="JM198" s="1"/>
      <c r="JN198" s="1"/>
      <c r="JO198" s="1"/>
      <c r="JP198" s="1"/>
      <c r="JQ198" s="1"/>
      <c r="JR198" s="1"/>
      <c r="JS198" s="1"/>
      <c r="JT198" s="1"/>
      <c r="JU198" s="1"/>
      <c r="JV198" s="1"/>
      <c r="JW198" s="1"/>
      <c r="JX198" s="1"/>
      <c r="JY198" s="1"/>
      <c r="JZ198" s="1"/>
      <c r="KA198" s="1"/>
      <c r="KB198" s="1"/>
      <c r="KC198" s="1"/>
      <c r="KD198" s="1"/>
      <c r="KE198" s="1"/>
      <c r="KF198" s="1"/>
      <c r="KG198" s="1"/>
      <c r="KH198" s="1"/>
      <c r="KI198" s="1"/>
      <c r="KJ198" s="1"/>
      <c r="KK198" s="1"/>
      <c r="KL198" s="1"/>
      <c r="KM198" s="1"/>
      <c r="KN198" s="1"/>
      <c r="KO198" s="1"/>
      <c r="KP198" s="1"/>
      <c r="KQ198" s="1"/>
      <c r="KR198" s="1"/>
      <c r="KS198" s="1"/>
      <c r="KT198" s="1"/>
      <c r="KU198" s="1"/>
      <c r="KV198" s="1"/>
      <c r="KW198" s="1"/>
      <c r="KX198" s="1"/>
      <c r="KY198" s="1"/>
      <c r="KZ198" s="1"/>
      <c r="LA198" s="1"/>
      <c r="LB198" s="1"/>
      <c r="LC198" s="1"/>
      <c r="LD198" s="1"/>
      <c r="LE198" s="1"/>
      <c r="LF198" s="1"/>
      <c r="LG198" s="1"/>
      <c r="LH198" s="1"/>
      <c r="LI198" s="1"/>
      <c r="LJ198" s="1"/>
      <c r="LK198" s="1"/>
      <c r="LL198" s="1"/>
      <c r="LM198" s="1"/>
    </row>
    <row r="199" customFormat="false" ht="12.8" hidden="false" customHeight="false" outlineLevel="0" collapsed="false"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5" t="s">
        <v>22</v>
      </c>
      <c r="GO199" s="1"/>
      <c r="GP199" s="1" t="n">
        <f aca="false">+GW97</f>
        <v>4287</v>
      </c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  <c r="JQ199" s="1"/>
      <c r="JR199" s="1"/>
      <c r="JS199" s="1"/>
      <c r="JT199" s="1"/>
      <c r="JU199" s="1"/>
      <c r="JV199" s="1"/>
      <c r="JW199" s="1"/>
      <c r="JX199" s="1"/>
      <c r="JY199" s="1"/>
      <c r="JZ199" s="1"/>
      <c r="KA199" s="1"/>
      <c r="KB199" s="1"/>
      <c r="KC199" s="1"/>
      <c r="KD199" s="1"/>
      <c r="KE199" s="1"/>
      <c r="KF199" s="1"/>
      <c r="KG199" s="1"/>
      <c r="KH199" s="1"/>
      <c r="KI199" s="1"/>
      <c r="KJ199" s="1"/>
      <c r="KK199" s="1"/>
      <c r="KL199" s="1"/>
      <c r="KM199" s="1"/>
      <c r="KN199" s="1"/>
      <c r="KO199" s="1"/>
      <c r="KP199" s="1"/>
      <c r="KQ199" s="1"/>
      <c r="KR199" s="1"/>
      <c r="KS199" s="1"/>
      <c r="KT199" s="1"/>
      <c r="KU199" s="1"/>
      <c r="KV199" s="1"/>
      <c r="KW199" s="1"/>
      <c r="KX199" s="1"/>
      <c r="KY199" s="1"/>
      <c r="KZ199" s="1"/>
      <c r="LA199" s="1"/>
      <c r="LB199" s="1"/>
      <c r="LC199" s="1"/>
      <c r="LD199" s="1"/>
      <c r="LE199" s="1"/>
      <c r="LF199" s="1"/>
      <c r="LG199" s="1"/>
      <c r="LH199" s="1"/>
      <c r="LI199" s="1"/>
      <c r="LJ199" s="1"/>
      <c r="LK199" s="1"/>
      <c r="LL199" s="1"/>
      <c r="LM199" s="1"/>
    </row>
    <row r="200" customFormat="false" ht="12.8" hidden="false" customHeight="false" outlineLevel="0" collapsed="false"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5" t="s">
        <v>23</v>
      </c>
      <c r="GO200" s="1"/>
      <c r="GP200" s="1" t="n">
        <f aca="false">+GW98</f>
        <v>4313</v>
      </c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  <c r="IX200" s="1"/>
      <c r="IY200" s="1"/>
      <c r="IZ200" s="1"/>
      <c r="JA200" s="1"/>
      <c r="JB200" s="1"/>
      <c r="JC200" s="1"/>
      <c r="JD200" s="1"/>
      <c r="JE200" s="1"/>
      <c r="JF200" s="1"/>
      <c r="JG200" s="1"/>
      <c r="JH200" s="1"/>
      <c r="JI200" s="1"/>
      <c r="JJ200" s="1"/>
      <c r="JK200" s="1"/>
      <c r="JL200" s="1"/>
      <c r="JM200" s="1"/>
      <c r="JN200" s="1"/>
      <c r="JO200" s="1"/>
      <c r="JP200" s="1"/>
      <c r="JQ200" s="1"/>
      <c r="JR200" s="1"/>
      <c r="JS200" s="1"/>
      <c r="JT200" s="1"/>
      <c r="JU200" s="1"/>
      <c r="JV200" s="1"/>
      <c r="JW200" s="1"/>
      <c r="JX200" s="1"/>
      <c r="JY200" s="1"/>
      <c r="JZ200" s="1"/>
      <c r="KA200" s="1"/>
      <c r="KB200" s="1"/>
      <c r="KC200" s="1"/>
      <c r="KD200" s="1"/>
      <c r="KE200" s="1"/>
      <c r="KF200" s="1"/>
      <c r="KG200" s="1"/>
      <c r="KH200" s="1"/>
      <c r="KI200" s="1"/>
      <c r="KJ200" s="1"/>
      <c r="KK200" s="1"/>
      <c r="KL200" s="1"/>
      <c r="KM200" s="1"/>
      <c r="KN200" s="1"/>
      <c r="KO200" s="1"/>
      <c r="KP200" s="1"/>
      <c r="KQ200" s="1"/>
      <c r="KR200" s="1"/>
      <c r="KS200" s="1"/>
      <c r="KT200" s="1"/>
      <c r="KU200" s="1"/>
      <c r="KV200" s="1"/>
      <c r="KW200" s="1"/>
      <c r="KX200" s="1"/>
      <c r="KY200" s="1"/>
      <c r="KZ200" s="1"/>
      <c r="LA200" s="1"/>
      <c r="LB200" s="1"/>
      <c r="LC200" s="1"/>
      <c r="LD200" s="1"/>
      <c r="LE200" s="1"/>
      <c r="LF200" s="1"/>
      <c r="LG200" s="1"/>
      <c r="LH200" s="1"/>
      <c r="LI200" s="1"/>
      <c r="LJ200" s="1"/>
      <c r="LK200" s="1"/>
      <c r="LL200" s="1"/>
      <c r="LM200" s="1"/>
    </row>
    <row r="201" customFormat="false" ht="12.8" hidden="false" customHeight="false" outlineLevel="0" collapsed="false"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5" t="s">
        <v>24</v>
      </c>
      <c r="GO201" s="1"/>
      <c r="GP201" s="1" t="n">
        <f aca="false">+GW99</f>
        <v>4630</v>
      </c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  <c r="IX201" s="1"/>
      <c r="IY201" s="1"/>
      <c r="IZ201" s="1"/>
      <c r="JA201" s="1"/>
      <c r="JB201" s="1"/>
      <c r="JC201" s="1"/>
      <c r="JD201" s="1"/>
      <c r="JE201" s="1"/>
      <c r="JF201" s="1"/>
      <c r="JG201" s="1"/>
      <c r="JH201" s="1"/>
      <c r="JI201" s="1"/>
      <c r="JJ201" s="1"/>
      <c r="JK201" s="1"/>
      <c r="JL201" s="1"/>
      <c r="JM201" s="1"/>
      <c r="JN201" s="1"/>
      <c r="JO201" s="1"/>
      <c r="JP201" s="1"/>
      <c r="JQ201" s="1"/>
      <c r="JR201" s="1"/>
      <c r="JS201" s="1"/>
      <c r="JT201" s="1"/>
      <c r="JU201" s="1"/>
      <c r="JV201" s="1"/>
      <c r="JW201" s="1"/>
      <c r="JX201" s="1"/>
      <c r="JY201" s="1"/>
      <c r="JZ201" s="1"/>
      <c r="KA201" s="1"/>
      <c r="KB201" s="1"/>
      <c r="KC201" s="1"/>
      <c r="KD201" s="1"/>
      <c r="KE201" s="1"/>
      <c r="KF201" s="1"/>
      <c r="KG201" s="1"/>
      <c r="KH201" s="1"/>
      <c r="KI201" s="1"/>
      <c r="KJ201" s="1"/>
      <c r="KK201" s="1"/>
      <c r="KL201" s="1"/>
      <c r="KM201" s="1"/>
      <c r="KN201" s="1"/>
      <c r="KO201" s="1"/>
      <c r="KP201" s="1"/>
      <c r="KQ201" s="1"/>
      <c r="KR201" s="1"/>
      <c r="KS201" s="1"/>
      <c r="KT201" s="1"/>
      <c r="KU201" s="1"/>
      <c r="KV201" s="1"/>
      <c r="KW201" s="1"/>
      <c r="KX201" s="1"/>
      <c r="KY201" s="1"/>
      <c r="KZ201" s="1"/>
      <c r="LA201" s="1"/>
      <c r="LB201" s="1"/>
      <c r="LC201" s="1"/>
      <c r="LD201" s="1"/>
      <c r="LE201" s="1"/>
      <c r="LF201" s="1"/>
      <c r="LG201" s="1"/>
      <c r="LH201" s="1"/>
      <c r="LI201" s="1"/>
      <c r="LJ201" s="1"/>
      <c r="LK201" s="1"/>
      <c r="LL201" s="1"/>
      <c r="LM201" s="1"/>
    </row>
    <row r="202" customFormat="false" ht="12.8" hidden="false" customHeight="false" outlineLevel="0" collapsed="false"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5" t="s">
        <v>25</v>
      </c>
      <c r="GO202" s="1"/>
      <c r="GP202" s="1" t="n">
        <f aca="false">+GW100</f>
        <v>4506</v>
      </c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1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"/>
      <c r="JJ202" s="1"/>
      <c r="JK202" s="1"/>
      <c r="JL202" s="1"/>
      <c r="JM202" s="1"/>
      <c r="JN202" s="1"/>
      <c r="JO202" s="1"/>
      <c r="JP202" s="1"/>
      <c r="JQ202" s="1"/>
      <c r="JR202" s="1"/>
      <c r="JS202" s="1"/>
      <c r="JT202" s="1"/>
      <c r="JU202" s="1"/>
      <c r="JV202" s="1"/>
      <c r="JW202" s="1"/>
      <c r="JX202" s="1"/>
      <c r="JY202" s="1"/>
      <c r="JZ202" s="1"/>
      <c r="KA202" s="1"/>
      <c r="KB202" s="1"/>
      <c r="KC202" s="1"/>
      <c r="KD202" s="1"/>
      <c r="KE202" s="1"/>
      <c r="KF202" s="1"/>
      <c r="KG202" s="1"/>
      <c r="KH202" s="1"/>
      <c r="KI202" s="1"/>
      <c r="KJ202" s="1"/>
      <c r="KK202" s="1"/>
      <c r="KL202" s="1"/>
      <c r="KM202" s="1"/>
      <c r="KN202" s="1"/>
      <c r="KO202" s="1"/>
      <c r="KP202" s="1"/>
      <c r="KQ202" s="1"/>
      <c r="KR202" s="1"/>
      <c r="KS202" s="1"/>
      <c r="KT202" s="1"/>
      <c r="KU202" s="1"/>
      <c r="KV202" s="1"/>
      <c r="KW202" s="1"/>
      <c r="KX202" s="1"/>
      <c r="KY202" s="1"/>
      <c r="KZ202" s="1"/>
      <c r="LA202" s="1"/>
      <c r="LB202" s="1"/>
      <c r="LC202" s="1"/>
      <c r="LD202" s="1"/>
      <c r="LE202" s="1"/>
      <c r="LF202" s="1"/>
      <c r="LG202" s="1"/>
      <c r="LH202" s="1"/>
      <c r="LI202" s="1"/>
      <c r="LJ202" s="1"/>
      <c r="LK202" s="1"/>
      <c r="LL202" s="1"/>
      <c r="LM202" s="1"/>
    </row>
    <row r="203" customFormat="false" ht="12.8" hidden="false" customHeight="false" outlineLevel="0" collapsed="false"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5" t="s">
        <v>26</v>
      </c>
      <c r="GO203" s="1"/>
      <c r="GP203" s="1" t="n">
        <f aca="false">+GW101</f>
        <v>4530</v>
      </c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  <c r="IX203" s="1"/>
      <c r="IY203" s="1"/>
      <c r="IZ203" s="1"/>
      <c r="JA203" s="1"/>
      <c r="JB203" s="1"/>
      <c r="JC203" s="1"/>
      <c r="JD203" s="1"/>
      <c r="JE203" s="1"/>
      <c r="JF203" s="1"/>
      <c r="JG203" s="1"/>
      <c r="JH203" s="1"/>
      <c r="JI203" s="1"/>
      <c r="JJ203" s="1"/>
      <c r="JK203" s="1"/>
      <c r="JL203" s="1"/>
      <c r="JM203" s="1"/>
      <c r="JN203" s="1"/>
      <c r="JO203" s="1"/>
      <c r="JP203" s="1"/>
      <c r="JQ203" s="1"/>
      <c r="JR203" s="1"/>
      <c r="JS203" s="1"/>
      <c r="JT203" s="1"/>
      <c r="JU203" s="1"/>
      <c r="JV203" s="1"/>
      <c r="JW203" s="1"/>
      <c r="JX203" s="1"/>
      <c r="JY203" s="1"/>
      <c r="JZ203" s="1"/>
      <c r="KA203" s="1"/>
      <c r="KB203" s="1"/>
      <c r="KC203" s="1"/>
      <c r="KD203" s="1"/>
      <c r="KE203" s="1"/>
      <c r="KF203" s="1"/>
      <c r="KG203" s="1"/>
      <c r="KH203" s="1"/>
      <c r="KI203" s="1"/>
      <c r="KJ203" s="1"/>
      <c r="KK203" s="1"/>
      <c r="KL203" s="1"/>
      <c r="KM203" s="1"/>
      <c r="KN203" s="1"/>
      <c r="KO203" s="1"/>
      <c r="KP203" s="1"/>
      <c r="KQ203" s="1"/>
      <c r="KR203" s="1"/>
      <c r="KS203" s="1"/>
      <c r="KT203" s="1"/>
      <c r="KU203" s="1"/>
      <c r="KV203" s="1"/>
      <c r="KW203" s="1"/>
      <c r="KX203" s="1"/>
      <c r="KY203" s="1"/>
      <c r="KZ203" s="1"/>
      <c r="LA203" s="1"/>
      <c r="LB203" s="1"/>
      <c r="LC203" s="1"/>
      <c r="LD203" s="1"/>
      <c r="LE203" s="1"/>
      <c r="LF203" s="1"/>
      <c r="LG203" s="1"/>
      <c r="LH203" s="1"/>
      <c r="LI203" s="1"/>
      <c r="LJ203" s="1"/>
      <c r="LK203" s="1"/>
      <c r="LL203" s="1"/>
      <c r="LM203" s="1"/>
    </row>
    <row r="204" customFormat="false" ht="12.8" hidden="false" customHeight="false" outlineLevel="0" collapsed="false"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5" t="s">
        <v>27</v>
      </c>
      <c r="GO204" s="1"/>
      <c r="GP204" s="1" t="n">
        <f aca="false">+GW102</f>
        <v>4443</v>
      </c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  <c r="IX204" s="1"/>
      <c r="IY204" s="1"/>
      <c r="IZ204" s="1"/>
      <c r="JA204" s="1"/>
      <c r="JB204" s="1"/>
      <c r="JC204" s="1"/>
      <c r="JD204" s="1"/>
      <c r="JE204" s="1"/>
      <c r="JF204" s="1"/>
      <c r="JG204" s="1"/>
      <c r="JH204" s="1"/>
      <c r="JI204" s="1"/>
      <c r="JJ204" s="1"/>
      <c r="JK204" s="1"/>
      <c r="JL204" s="1"/>
      <c r="JM204" s="1"/>
      <c r="JN204" s="1"/>
      <c r="JO204" s="1"/>
      <c r="JP204" s="1"/>
      <c r="JQ204" s="1"/>
      <c r="JR204" s="1"/>
      <c r="JS204" s="1"/>
      <c r="JT204" s="1"/>
      <c r="JU204" s="1"/>
      <c r="JV204" s="1"/>
      <c r="JW204" s="1"/>
      <c r="JX204" s="1"/>
      <c r="JY204" s="1"/>
      <c r="JZ204" s="1"/>
      <c r="KA204" s="1"/>
      <c r="KB204" s="1"/>
      <c r="KC204" s="1"/>
      <c r="KD204" s="1"/>
      <c r="KE204" s="1"/>
      <c r="KF204" s="1"/>
      <c r="KG204" s="1"/>
      <c r="KH204" s="1"/>
      <c r="KI204" s="1"/>
      <c r="KJ204" s="1"/>
      <c r="KK204" s="1"/>
      <c r="KL204" s="1"/>
      <c r="KM204" s="1"/>
      <c r="KN204" s="1"/>
      <c r="KO204" s="1"/>
      <c r="KP204" s="1"/>
      <c r="KQ204" s="1"/>
      <c r="KR204" s="1"/>
      <c r="KS204" s="1"/>
      <c r="KT204" s="1"/>
      <c r="KU204" s="1"/>
      <c r="KV204" s="1"/>
      <c r="KW204" s="1"/>
      <c r="KX204" s="1"/>
      <c r="KY204" s="1"/>
      <c r="KZ204" s="1"/>
      <c r="LA204" s="1"/>
      <c r="LB204" s="1"/>
      <c r="LC204" s="1"/>
      <c r="LD204" s="1"/>
      <c r="LE204" s="1"/>
      <c r="LF204" s="1"/>
      <c r="LG204" s="1"/>
      <c r="LH204" s="1"/>
      <c r="LI204" s="1"/>
      <c r="LJ204" s="1"/>
      <c r="LK204" s="1"/>
      <c r="LL204" s="1"/>
      <c r="LM204" s="1"/>
    </row>
    <row r="205" customFormat="false" ht="12.8" hidden="false" customHeight="false" outlineLevel="0" collapsed="false"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5" t="s">
        <v>28</v>
      </c>
      <c r="GO205" s="1"/>
      <c r="GP205" s="1" t="n">
        <f aca="false">+GW103</f>
        <v>4801</v>
      </c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  <c r="KJ205" s="1"/>
      <c r="KK205" s="1"/>
      <c r="KL205" s="1"/>
      <c r="KM205" s="1"/>
      <c r="KN205" s="1"/>
      <c r="KO205" s="1"/>
      <c r="KP205" s="1"/>
      <c r="KQ205" s="1"/>
      <c r="KR205" s="1"/>
      <c r="KS205" s="1"/>
      <c r="KT205" s="1"/>
      <c r="KU205" s="1"/>
      <c r="KV205" s="1"/>
      <c r="KW205" s="1"/>
      <c r="KX205" s="1"/>
      <c r="KY205" s="1"/>
      <c r="KZ205" s="1"/>
      <c r="LA205" s="1"/>
      <c r="LB205" s="1"/>
      <c r="LC205" s="1"/>
      <c r="LD205" s="1"/>
      <c r="LE205" s="1"/>
      <c r="LF205" s="1"/>
      <c r="LG205" s="1"/>
      <c r="LH205" s="1"/>
      <c r="LI205" s="1"/>
      <c r="LJ205" s="1"/>
      <c r="LK205" s="1"/>
      <c r="LL205" s="1"/>
      <c r="LM205" s="1"/>
    </row>
    <row r="206" customFormat="false" ht="12.8" hidden="false" customHeight="false" outlineLevel="0" collapsed="false"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5" t="s">
        <v>29</v>
      </c>
      <c r="GO206" s="1"/>
      <c r="GP206" s="1" t="n">
        <f aca="false">+GW104</f>
        <v>4675</v>
      </c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"/>
      <c r="JJ206" s="1"/>
      <c r="JK206" s="1"/>
      <c r="JL206" s="1"/>
      <c r="JM206" s="1"/>
      <c r="JN206" s="1"/>
      <c r="JO206" s="1"/>
      <c r="JP206" s="1"/>
      <c r="JQ206" s="1"/>
      <c r="JR206" s="1"/>
      <c r="JS206" s="1"/>
      <c r="JT206" s="1"/>
      <c r="JU206" s="1"/>
      <c r="JV206" s="1"/>
      <c r="JW206" s="1"/>
      <c r="JX206" s="1"/>
      <c r="JY206" s="1"/>
      <c r="JZ206" s="1"/>
      <c r="KA206" s="1"/>
      <c r="KB206" s="1"/>
      <c r="KC206" s="1"/>
      <c r="KD206" s="1"/>
      <c r="KE206" s="1"/>
      <c r="KF206" s="1"/>
      <c r="KG206" s="1"/>
      <c r="KH206" s="1"/>
      <c r="KI206" s="1"/>
      <c r="KJ206" s="1"/>
      <c r="KK206" s="1"/>
      <c r="KL206" s="1"/>
      <c r="KM206" s="1"/>
      <c r="KN206" s="1"/>
      <c r="KO206" s="1"/>
      <c r="KP206" s="1"/>
      <c r="KQ206" s="1"/>
      <c r="KR206" s="1"/>
      <c r="KS206" s="1"/>
      <c r="KT206" s="1"/>
      <c r="KU206" s="1"/>
      <c r="KV206" s="1"/>
      <c r="KW206" s="1"/>
      <c r="KX206" s="1"/>
      <c r="KY206" s="1"/>
      <c r="KZ206" s="1"/>
      <c r="LA206" s="1"/>
      <c r="LB206" s="1"/>
      <c r="LC206" s="1"/>
      <c r="LD206" s="1"/>
      <c r="LE206" s="1"/>
      <c r="LF206" s="1"/>
      <c r="LG206" s="1"/>
      <c r="LH206" s="1"/>
      <c r="LI206" s="1"/>
      <c r="LJ206" s="1"/>
      <c r="LK206" s="1"/>
      <c r="LL206" s="1"/>
      <c r="LM206" s="1"/>
    </row>
    <row r="207" customFormat="false" ht="12.8" hidden="false" customHeight="false" outlineLevel="0" collapsed="false"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5" t="s">
        <v>30</v>
      </c>
      <c r="GO207" s="1"/>
      <c r="GP207" s="1" t="n">
        <f aca="false">+GW105</f>
        <v>4912</v>
      </c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1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"/>
      <c r="JJ207" s="1"/>
      <c r="JK207" s="1"/>
      <c r="JL207" s="1"/>
      <c r="JM207" s="1"/>
      <c r="JN207" s="1"/>
      <c r="JO207" s="1"/>
      <c r="JP207" s="1"/>
      <c r="JQ207" s="1"/>
      <c r="JR207" s="1"/>
      <c r="JS207" s="1"/>
      <c r="JT207" s="1"/>
      <c r="JU207" s="1"/>
      <c r="JV207" s="1"/>
      <c r="JW207" s="1"/>
      <c r="JX207" s="1"/>
      <c r="JY207" s="1"/>
      <c r="JZ207" s="1"/>
      <c r="KA207" s="1"/>
      <c r="KB207" s="1"/>
      <c r="KC207" s="1"/>
      <c r="KD207" s="1"/>
      <c r="KE207" s="1"/>
      <c r="KF207" s="1"/>
      <c r="KG207" s="1"/>
      <c r="KH207" s="1"/>
      <c r="KI207" s="1"/>
      <c r="KJ207" s="1"/>
      <c r="KK207" s="1"/>
      <c r="KL207" s="1"/>
      <c r="KM207" s="1"/>
      <c r="KN207" s="1"/>
      <c r="KO207" s="1"/>
      <c r="KP207" s="1"/>
      <c r="KQ207" s="1"/>
      <c r="KR207" s="1"/>
      <c r="KS207" s="1"/>
      <c r="KT207" s="1"/>
      <c r="KU207" s="1"/>
      <c r="KV207" s="1"/>
      <c r="KW207" s="1"/>
      <c r="KX207" s="1"/>
      <c r="KY207" s="1"/>
      <c r="KZ207" s="1"/>
      <c r="LA207" s="1"/>
      <c r="LB207" s="1"/>
      <c r="LC207" s="1"/>
      <c r="LD207" s="1"/>
      <c r="LE207" s="1"/>
      <c r="LF207" s="1"/>
      <c r="LG207" s="1"/>
      <c r="LH207" s="1"/>
      <c r="LI207" s="1"/>
      <c r="LJ207" s="1"/>
      <c r="LK207" s="1"/>
      <c r="LL207" s="1"/>
      <c r="LM207" s="1"/>
    </row>
    <row r="208" customFormat="false" ht="12.8" hidden="false" customHeight="false" outlineLevel="0" collapsed="false"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 t="s">
        <v>76</v>
      </c>
      <c r="GO208" s="1"/>
      <c r="GP208" s="1" t="n">
        <f aca="false">+GX94</f>
        <v>5154</v>
      </c>
      <c r="GQ208" s="1"/>
      <c r="GR208" s="16" t="s">
        <v>77</v>
      </c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  <c r="IX208" s="1"/>
      <c r="IY208" s="1"/>
      <c r="IZ208" s="1"/>
      <c r="JA208" s="1"/>
      <c r="JB208" s="1"/>
      <c r="JC208" s="1"/>
      <c r="JD208" s="1"/>
      <c r="JE208" s="1"/>
      <c r="JF208" s="1"/>
      <c r="JG208" s="1"/>
      <c r="JH208" s="1"/>
      <c r="JI208" s="1"/>
      <c r="JJ208" s="1"/>
      <c r="JK208" s="1"/>
      <c r="JL208" s="1"/>
      <c r="JM208" s="1"/>
      <c r="JN208" s="1"/>
      <c r="JO208" s="1"/>
      <c r="JP208" s="1"/>
      <c r="JQ208" s="1"/>
      <c r="JR208" s="1"/>
      <c r="JS208" s="1"/>
      <c r="JT208" s="1"/>
      <c r="JU208" s="1"/>
      <c r="JV208" s="1"/>
      <c r="JW208" s="1"/>
      <c r="JX208" s="1"/>
      <c r="JY208" s="1"/>
      <c r="JZ208" s="1"/>
      <c r="KA208" s="1"/>
      <c r="KB208" s="1"/>
      <c r="KC208" s="1"/>
      <c r="KD208" s="1"/>
      <c r="KE208" s="1"/>
      <c r="KF208" s="1"/>
      <c r="KG208" s="1"/>
      <c r="KH208" s="1"/>
      <c r="KI208" s="1"/>
      <c r="KJ208" s="1"/>
      <c r="KK208" s="1"/>
      <c r="KL208" s="1"/>
      <c r="KM208" s="1"/>
      <c r="KN208" s="1"/>
      <c r="KO208" s="1"/>
      <c r="KP208" s="1"/>
      <c r="KQ208" s="1"/>
      <c r="KR208" s="1"/>
      <c r="KS208" s="1"/>
      <c r="KT208" s="1"/>
      <c r="KU208" s="1"/>
      <c r="KV208" s="1"/>
      <c r="KW208" s="1"/>
      <c r="KX208" s="1"/>
      <c r="KY208" s="1"/>
      <c r="KZ208" s="1"/>
      <c r="LA208" s="1"/>
      <c r="LB208" s="1"/>
      <c r="LC208" s="1"/>
      <c r="LD208" s="1"/>
      <c r="LE208" s="1"/>
      <c r="LF208" s="1"/>
      <c r="LG208" s="1"/>
      <c r="LH208" s="1"/>
      <c r="LI208" s="1"/>
      <c r="LJ208" s="1"/>
      <c r="LK208" s="1"/>
      <c r="LL208" s="1"/>
      <c r="LM208" s="1"/>
    </row>
    <row r="209" customFormat="false" ht="12.8" hidden="false" customHeight="false" outlineLevel="0" collapsed="false"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5" t="s">
        <v>20</v>
      </c>
      <c r="GO209" s="1"/>
      <c r="GP209" s="1" t="n">
        <f aca="false">+GX95</f>
        <v>5134</v>
      </c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  <c r="IX209" s="1"/>
      <c r="IY209" s="1"/>
      <c r="IZ209" s="1"/>
      <c r="JA209" s="1"/>
      <c r="JB209" s="1"/>
      <c r="JC209" s="1"/>
      <c r="JD209" s="1"/>
      <c r="JE209" s="1"/>
      <c r="JF209" s="1"/>
      <c r="JG209" s="1"/>
      <c r="JH209" s="1"/>
      <c r="JI209" s="1"/>
      <c r="JJ209" s="1"/>
      <c r="JK209" s="1"/>
      <c r="JL209" s="1"/>
      <c r="JM209" s="1"/>
      <c r="JN209" s="1"/>
      <c r="JO209" s="1"/>
      <c r="JP209" s="1"/>
      <c r="JQ209" s="1"/>
      <c r="JR209" s="1"/>
      <c r="JS209" s="1"/>
      <c r="JT209" s="1"/>
      <c r="JU209" s="1"/>
      <c r="JV209" s="1"/>
      <c r="JW209" s="1"/>
      <c r="JX209" s="1"/>
      <c r="JY209" s="1"/>
      <c r="JZ209" s="1"/>
      <c r="KA209" s="1"/>
      <c r="KB209" s="1"/>
      <c r="KC209" s="1"/>
      <c r="KD209" s="1"/>
      <c r="KE209" s="1"/>
      <c r="KF209" s="1"/>
      <c r="KG209" s="1"/>
      <c r="KH209" s="1"/>
      <c r="KI209" s="1"/>
      <c r="KJ209" s="1"/>
      <c r="KK209" s="1"/>
      <c r="KL209" s="1"/>
      <c r="KM209" s="1"/>
      <c r="KN209" s="1"/>
      <c r="KO209" s="1"/>
      <c r="KP209" s="1"/>
      <c r="KQ209" s="1"/>
      <c r="KR209" s="1"/>
      <c r="KS209" s="1"/>
      <c r="KT209" s="1"/>
      <c r="KU209" s="1"/>
      <c r="KV209" s="1"/>
      <c r="KW209" s="1"/>
      <c r="KX209" s="1"/>
      <c r="KY209" s="1"/>
      <c r="KZ209" s="1"/>
      <c r="LA209" s="1"/>
      <c r="LB209" s="1"/>
      <c r="LC209" s="1"/>
      <c r="LD209" s="1"/>
      <c r="LE209" s="1"/>
      <c r="LF209" s="1"/>
      <c r="LG209" s="1"/>
      <c r="LH209" s="1"/>
      <c r="LI209" s="1"/>
      <c r="LJ209" s="1"/>
      <c r="LK209" s="1"/>
      <c r="LL209" s="1"/>
      <c r="LM209" s="1"/>
    </row>
    <row r="210" customFormat="false" ht="12.8" hidden="false" customHeight="false" outlineLevel="0" collapsed="false"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5" t="s">
        <v>21</v>
      </c>
      <c r="GO210" s="1"/>
      <c r="GP210" s="1" t="n">
        <f aca="false">+GX96</f>
        <v>5157</v>
      </c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  <c r="KJ210" s="1"/>
      <c r="KK210" s="1"/>
      <c r="KL210" s="1"/>
      <c r="KM210" s="1"/>
      <c r="KN210" s="1"/>
      <c r="KO210" s="1"/>
      <c r="KP210" s="1"/>
      <c r="KQ210" s="1"/>
      <c r="KR210" s="1"/>
      <c r="KS210" s="1"/>
      <c r="KT210" s="1"/>
      <c r="KU210" s="1"/>
      <c r="KV210" s="1"/>
      <c r="KW210" s="1"/>
      <c r="KX210" s="1"/>
      <c r="KY210" s="1"/>
      <c r="KZ210" s="1"/>
      <c r="LA210" s="1"/>
      <c r="LB210" s="1"/>
      <c r="LC210" s="1"/>
      <c r="LD210" s="1"/>
      <c r="LE210" s="1"/>
      <c r="LF210" s="1"/>
      <c r="LG210" s="1"/>
      <c r="LH210" s="1"/>
      <c r="LI210" s="1"/>
      <c r="LJ210" s="1"/>
      <c r="LK210" s="1"/>
      <c r="LL210" s="1"/>
      <c r="LM210" s="1"/>
    </row>
    <row r="211" customFormat="false" ht="12.8" hidden="false" customHeight="false" outlineLevel="0" collapsed="false"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5" t="s">
        <v>22</v>
      </c>
      <c r="GO211" s="1"/>
      <c r="GP211" s="1" t="n">
        <f aca="false">+GX97</f>
        <v>5400</v>
      </c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  <c r="KJ211" s="1"/>
      <c r="KK211" s="1"/>
      <c r="KL211" s="1"/>
      <c r="KM211" s="1"/>
      <c r="KN211" s="1"/>
      <c r="KO211" s="1"/>
      <c r="KP211" s="1"/>
      <c r="KQ211" s="1"/>
      <c r="KR211" s="1"/>
      <c r="KS211" s="1"/>
      <c r="KT211" s="1"/>
      <c r="KU211" s="1"/>
      <c r="KV211" s="1"/>
      <c r="KW211" s="1"/>
      <c r="KX211" s="1"/>
      <c r="KY211" s="1"/>
      <c r="KZ211" s="1"/>
      <c r="LA211" s="1"/>
      <c r="LB211" s="1"/>
      <c r="LC211" s="1"/>
      <c r="LD211" s="1"/>
      <c r="LE211" s="1"/>
      <c r="LF211" s="1"/>
      <c r="LG211" s="1"/>
      <c r="LH211" s="1"/>
      <c r="LI211" s="1"/>
      <c r="LJ211" s="1"/>
      <c r="LK211" s="1"/>
      <c r="LL211" s="1"/>
      <c r="LM211" s="1"/>
    </row>
    <row r="212" customFormat="false" ht="12.8" hidden="false" customHeight="false" outlineLevel="0" collapsed="false"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5" t="s">
        <v>23</v>
      </c>
      <c r="GO212" s="1"/>
      <c r="GP212" s="1" t="n">
        <f aca="false">+GX98</f>
        <v>5431</v>
      </c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  <c r="KJ212" s="1"/>
      <c r="KK212" s="1"/>
      <c r="KL212" s="1"/>
      <c r="KM212" s="1"/>
      <c r="KN212" s="1"/>
      <c r="KO212" s="1"/>
      <c r="KP212" s="1"/>
      <c r="KQ212" s="1"/>
      <c r="KR212" s="1"/>
      <c r="KS212" s="1"/>
      <c r="KT212" s="1"/>
      <c r="KU212" s="1"/>
      <c r="KV212" s="1"/>
      <c r="KW212" s="1"/>
      <c r="KX212" s="1"/>
      <c r="KY212" s="1"/>
      <c r="KZ212" s="1"/>
      <c r="LA212" s="1"/>
      <c r="LB212" s="1"/>
      <c r="LC212" s="1"/>
      <c r="LD212" s="1"/>
      <c r="LE212" s="1"/>
      <c r="LF212" s="1"/>
      <c r="LG212" s="1"/>
      <c r="LH212" s="1"/>
      <c r="LI212" s="1"/>
      <c r="LJ212" s="1"/>
      <c r="LK212" s="1"/>
      <c r="LL212" s="1"/>
      <c r="LM212" s="1"/>
    </row>
    <row r="213" customFormat="false" ht="12.8" hidden="false" customHeight="false" outlineLevel="0" collapsed="false"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5" t="s">
        <v>24</v>
      </c>
      <c r="GO213" s="1"/>
      <c r="GP213" s="1" t="n">
        <f aca="false">+GX99</f>
        <v>5823</v>
      </c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  <c r="KJ213" s="1"/>
      <c r="KK213" s="1"/>
      <c r="KL213" s="1"/>
      <c r="KM213" s="1"/>
      <c r="KN213" s="1"/>
      <c r="KO213" s="1"/>
      <c r="KP213" s="1"/>
      <c r="KQ213" s="1"/>
      <c r="KR213" s="1"/>
      <c r="KS213" s="1"/>
      <c r="KT213" s="1"/>
      <c r="KU213" s="1"/>
      <c r="KV213" s="1"/>
      <c r="KW213" s="1"/>
      <c r="KX213" s="1"/>
      <c r="KY213" s="1"/>
      <c r="KZ213" s="1"/>
      <c r="LA213" s="1"/>
      <c r="LB213" s="1"/>
      <c r="LC213" s="1"/>
      <c r="LD213" s="1"/>
      <c r="LE213" s="1"/>
      <c r="LF213" s="1"/>
      <c r="LG213" s="1"/>
      <c r="LH213" s="1"/>
      <c r="LI213" s="1"/>
      <c r="LJ213" s="1"/>
      <c r="LK213" s="1"/>
      <c r="LL213" s="1"/>
      <c r="LM213" s="1"/>
    </row>
    <row r="214" customFormat="false" ht="12.8" hidden="false" customHeight="false" outlineLevel="0" collapsed="false"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5" t="s">
        <v>25</v>
      </c>
      <c r="GO214" s="1"/>
      <c r="GP214" s="1" t="n">
        <f aca="false">+GX100</f>
        <v>6215</v>
      </c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  <c r="IX214" s="1"/>
      <c r="IY214" s="1"/>
      <c r="IZ214" s="1"/>
      <c r="JA214" s="1"/>
      <c r="JB214" s="1"/>
      <c r="JC214" s="1"/>
      <c r="JD214" s="1"/>
      <c r="JE214" s="1"/>
      <c r="JF214" s="1"/>
      <c r="JG214" s="1"/>
      <c r="JH214" s="1"/>
      <c r="JI214" s="1"/>
      <c r="JJ214" s="1"/>
      <c r="JK214" s="1"/>
      <c r="JL214" s="1"/>
      <c r="JM214" s="1"/>
      <c r="JN214" s="1"/>
      <c r="JO214" s="1"/>
      <c r="JP214" s="1"/>
      <c r="JQ214" s="1"/>
      <c r="JR214" s="1"/>
      <c r="JS214" s="1"/>
      <c r="JT214" s="1"/>
      <c r="JU214" s="1"/>
      <c r="JV214" s="1"/>
      <c r="JW214" s="1"/>
      <c r="JX214" s="1"/>
      <c r="JY214" s="1"/>
      <c r="JZ214" s="1"/>
      <c r="KA214" s="1"/>
      <c r="KB214" s="1"/>
      <c r="KC214" s="1"/>
      <c r="KD214" s="1"/>
      <c r="KE214" s="1"/>
      <c r="KF214" s="1"/>
      <c r="KG214" s="1"/>
      <c r="KH214" s="1"/>
      <c r="KI214" s="1"/>
      <c r="KJ214" s="1"/>
      <c r="KK214" s="1"/>
      <c r="KL214" s="1"/>
      <c r="KM214" s="1"/>
      <c r="KN214" s="1"/>
      <c r="KO214" s="1"/>
      <c r="KP214" s="1"/>
      <c r="KQ214" s="1"/>
      <c r="KR214" s="1"/>
      <c r="KS214" s="1"/>
      <c r="KT214" s="1"/>
      <c r="KU214" s="1"/>
      <c r="KV214" s="1"/>
      <c r="KW214" s="1"/>
      <c r="KX214" s="1"/>
      <c r="KY214" s="1"/>
      <c r="KZ214" s="1"/>
      <c r="LA214" s="1"/>
      <c r="LB214" s="1"/>
      <c r="LC214" s="1"/>
      <c r="LD214" s="1"/>
      <c r="LE214" s="1"/>
      <c r="LF214" s="1"/>
      <c r="LG214" s="1"/>
      <c r="LH214" s="1"/>
      <c r="LI214" s="1"/>
      <c r="LJ214" s="1"/>
      <c r="LK214" s="1"/>
      <c r="LL214" s="1"/>
      <c r="LM214" s="1"/>
    </row>
    <row r="215" customFormat="false" ht="12.8" hidden="false" customHeight="false" outlineLevel="0" collapsed="false"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5" t="s">
        <v>26</v>
      </c>
      <c r="GO215" s="1"/>
      <c r="GP215" s="1" t="n">
        <f aca="false">+GX101</f>
        <v>6247</v>
      </c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  <c r="IX215" s="1"/>
      <c r="IY215" s="1"/>
      <c r="IZ215" s="1"/>
      <c r="JA215" s="1"/>
      <c r="JB215" s="1"/>
      <c r="JC215" s="1"/>
      <c r="JD215" s="1"/>
      <c r="JE215" s="1"/>
      <c r="JF215" s="1"/>
      <c r="JG215" s="1"/>
      <c r="JH215" s="1"/>
      <c r="JI215" s="1"/>
      <c r="JJ215" s="1"/>
      <c r="JK215" s="1"/>
      <c r="JL215" s="1"/>
      <c r="JM215" s="1"/>
      <c r="JN215" s="1"/>
      <c r="JO215" s="1"/>
      <c r="JP215" s="1"/>
      <c r="JQ215" s="1"/>
      <c r="JR215" s="1"/>
      <c r="JS215" s="1"/>
      <c r="JT215" s="1"/>
      <c r="JU215" s="1"/>
      <c r="JV215" s="1"/>
      <c r="JW215" s="1"/>
      <c r="JX215" s="1"/>
      <c r="JY215" s="1"/>
      <c r="JZ215" s="1"/>
      <c r="KA215" s="1"/>
      <c r="KB215" s="1"/>
      <c r="KC215" s="1"/>
      <c r="KD215" s="1"/>
      <c r="KE215" s="1"/>
      <c r="KF215" s="1"/>
      <c r="KG215" s="1"/>
      <c r="KH215" s="1"/>
      <c r="KI215" s="1"/>
      <c r="KJ215" s="1"/>
      <c r="KK215" s="1"/>
      <c r="KL215" s="1"/>
      <c r="KM215" s="1"/>
      <c r="KN215" s="1"/>
      <c r="KO215" s="1"/>
      <c r="KP215" s="1"/>
      <c r="KQ215" s="1"/>
      <c r="KR215" s="1"/>
      <c r="KS215" s="1"/>
      <c r="KT215" s="1"/>
      <c r="KU215" s="1"/>
      <c r="KV215" s="1"/>
      <c r="KW215" s="1"/>
      <c r="KX215" s="1"/>
      <c r="KY215" s="1"/>
      <c r="KZ215" s="1"/>
      <c r="LA215" s="1"/>
      <c r="LB215" s="1"/>
      <c r="LC215" s="1"/>
      <c r="LD215" s="1"/>
      <c r="LE215" s="1"/>
      <c r="LF215" s="1"/>
      <c r="LG215" s="1"/>
      <c r="LH215" s="1"/>
      <c r="LI215" s="1"/>
      <c r="LJ215" s="1"/>
      <c r="LK215" s="1"/>
      <c r="LL215" s="1"/>
      <c r="LM215" s="1"/>
    </row>
    <row r="216" customFormat="false" ht="12.8" hidden="false" customHeight="false" outlineLevel="0" collapsed="false"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5" t="s">
        <v>27</v>
      </c>
      <c r="GO216" s="1"/>
      <c r="GP216" s="1" t="n">
        <f aca="false">+GX102</f>
        <v>6276</v>
      </c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  <c r="KJ216" s="1"/>
      <c r="KK216" s="1"/>
      <c r="KL216" s="1"/>
      <c r="KM216" s="1"/>
      <c r="KN216" s="1"/>
      <c r="KO216" s="1"/>
      <c r="KP216" s="1"/>
      <c r="KQ216" s="1"/>
      <c r="KR216" s="1"/>
      <c r="KS216" s="1"/>
      <c r="KT216" s="1"/>
      <c r="KU216" s="1"/>
      <c r="KV216" s="1"/>
      <c r="KW216" s="1"/>
      <c r="KX216" s="1"/>
      <c r="KY216" s="1"/>
      <c r="KZ216" s="1"/>
      <c r="LA216" s="1"/>
      <c r="LB216" s="1"/>
      <c r="LC216" s="1"/>
      <c r="LD216" s="1"/>
      <c r="LE216" s="1"/>
      <c r="LF216" s="1"/>
      <c r="LG216" s="1"/>
      <c r="LH216" s="1"/>
      <c r="LI216" s="1"/>
      <c r="LJ216" s="1"/>
      <c r="LK216" s="1"/>
      <c r="LL216" s="1"/>
      <c r="LM216" s="1"/>
    </row>
    <row r="217" customFormat="false" ht="12.8" hidden="false" customHeight="false" outlineLevel="0" collapsed="false"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5" t="s">
        <v>28</v>
      </c>
      <c r="GO217" s="1"/>
      <c r="GP217" s="1" t="n">
        <f aca="false">+GX103</f>
        <v>6616</v>
      </c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  <c r="IX217" s="1"/>
      <c r="IY217" s="1"/>
      <c r="IZ217" s="1"/>
      <c r="JA217" s="1"/>
      <c r="JB217" s="1"/>
      <c r="JC217" s="1"/>
      <c r="JD217" s="1"/>
      <c r="JE217" s="1"/>
      <c r="JF217" s="1"/>
      <c r="JG217" s="1"/>
      <c r="JH217" s="1"/>
      <c r="JI217" s="1"/>
      <c r="JJ217" s="1"/>
      <c r="JK217" s="1"/>
      <c r="JL217" s="1"/>
      <c r="JM217" s="1"/>
      <c r="JN217" s="1"/>
      <c r="JO217" s="1"/>
      <c r="JP217" s="1"/>
      <c r="JQ217" s="1"/>
      <c r="JR217" s="1"/>
      <c r="JS217" s="1"/>
      <c r="JT217" s="1"/>
      <c r="JU217" s="1"/>
      <c r="JV217" s="1"/>
      <c r="JW217" s="1"/>
      <c r="JX217" s="1"/>
      <c r="JY217" s="1"/>
      <c r="JZ217" s="1"/>
      <c r="KA217" s="1"/>
      <c r="KB217" s="1"/>
      <c r="KC217" s="1"/>
      <c r="KD217" s="1"/>
      <c r="KE217" s="1"/>
      <c r="KF217" s="1"/>
      <c r="KG217" s="1"/>
      <c r="KH217" s="1"/>
      <c r="KI217" s="1"/>
      <c r="KJ217" s="1"/>
      <c r="KK217" s="1"/>
      <c r="KL217" s="1"/>
      <c r="KM217" s="1"/>
      <c r="KN217" s="1"/>
      <c r="KO217" s="1"/>
      <c r="KP217" s="1"/>
      <c r="KQ217" s="1"/>
      <c r="KR217" s="1"/>
      <c r="KS217" s="1"/>
      <c r="KT217" s="1"/>
      <c r="KU217" s="1"/>
      <c r="KV217" s="1"/>
      <c r="KW217" s="1"/>
      <c r="KX217" s="1"/>
      <c r="KY217" s="1"/>
      <c r="KZ217" s="1"/>
      <c r="LA217" s="1"/>
      <c r="LB217" s="1"/>
      <c r="LC217" s="1"/>
      <c r="LD217" s="1"/>
      <c r="LE217" s="1"/>
      <c r="LF217" s="1"/>
      <c r="LG217" s="1"/>
      <c r="LH217" s="1"/>
      <c r="LI217" s="1"/>
      <c r="LJ217" s="1"/>
      <c r="LK217" s="1"/>
      <c r="LL217" s="1"/>
      <c r="LM217" s="1"/>
    </row>
    <row r="218" customFormat="false" ht="12.8" hidden="false" customHeight="false" outlineLevel="0" collapsed="false"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5" t="s">
        <v>29</v>
      </c>
      <c r="GO218" s="1"/>
      <c r="GP218" s="1" t="n">
        <f aca="false">+GX104</f>
        <v>7070</v>
      </c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  <c r="KJ218" s="1"/>
      <c r="KK218" s="1"/>
      <c r="KL218" s="1"/>
      <c r="KM218" s="1"/>
      <c r="KN218" s="1"/>
      <c r="KO218" s="1"/>
      <c r="KP218" s="1"/>
      <c r="KQ218" s="1"/>
      <c r="KR218" s="1"/>
      <c r="KS218" s="1"/>
      <c r="KT218" s="1"/>
      <c r="KU218" s="1"/>
      <c r="KV218" s="1"/>
      <c r="KW218" s="1"/>
      <c r="KX218" s="1"/>
      <c r="KY218" s="1"/>
      <c r="KZ218" s="1"/>
      <c r="LA218" s="1"/>
      <c r="LB218" s="1"/>
      <c r="LC218" s="1"/>
      <c r="LD218" s="1"/>
      <c r="LE218" s="1"/>
      <c r="LF218" s="1"/>
      <c r="LG218" s="1"/>
      <c r="LH218" s="1"/>
      <c r="LI218" s="1"/>
      <c r="LJ218" s="1"/>
      <c r="LK218" s="1"/>
      <c r="LL218" s="1"/>
      <c r="LM218" s="1"/>
    </row>
    <row r="219" customFormat="false" ht="12.8" hidden="false" customHeight="false" outlineLevel="0" collapsed="false"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5" t="s">
        <v>30</v>
      </c>
      <c r="GO219" s="1"/>
      <c r="GP219" s="1" t="n">
        <f aca="false">+GX105</f>
        <v>7256</v>
      </c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  <c r="IX219" s="1"/>
      <c r="IY219" s="1"/>
      <c r="IZ219" s="1"/>
      <c r="JA219" s="1"/>
      <c r="JB219" s="1"/>
      <c r="JC219" s="1"/>
      <c r="JD219" s="1"/>
      <c r="JE219" s="1"/>
      <c r="JF219" s="1"/>
      <c r="JG219" s="1"/>
      <c r="JH219" s="1"/>
      <c r="JI219" s="1"/>
      <c r="JJ219" s="1"/>
      <c r="JK219" s="1"/>
      <c r="JL219" s="1"/>
      <c r="JM219" s="1"/>
      <c r="JN219" s="1"/>
      <c r="JO219" s="1"/>
      <c r="JP219" s="1"/>
      <c r="JQ219" s="1"/>
      <c r="JR219" s="1"/>
      <c r="JS219" s="1"/>
      <c r="JT219" s="1"/>
      <c r="JU219" s="1"/>
      <c r="JV219" s="1"/>
      <c r="JW219" s="1"/>
      <c r="JX219" s="1"/>
      <c r="JY219" s="1"/>
      <c r="JZ219" s="1"/>
      <c r="KA219" s="1"/>
      <c r="KB219" s="1"/>
      <c r="KC219" s="1"/>
      <c r="KD219" s="1"/>
      <c r="KE219" s="1"/>
      <c r="KF219" s="1"/>
      <c r="KG219" s="1"/>
      <c r="KH219" s="1"/>
      <c r="KI219" s="1"/>
      <c r="KJ219" s="1"/>
      <c r="KK219" s="1"/>
      <c r="KL219" s="1"/>
      <c r="KM219" s="1"/>
      <c r="KN219" s="1"/>
      <c r="KO219" s="1"/>
      <c r="KP219" s="1"/>
      <c r="KQ219" s="1"/>
      <c r="KR219" s="1"/>
      <c r="KS219" s="1"/>
      <c r="KT219" s="1"/>
      <c r="KU219" s="1"/>
      <c r="KV219" s="1"/>
      <c r="KW219" s="1"/>
      <c r="KX219" s="1"/>
      <c r="KY219" s="1"/>
      <c r="KZ219" s="1"/>
      <c r="LA219" s="1"/>
      <c r="LB219" s="1"/>
      <c r="LC219" s="1"/>
      <c r="LD219" s="1"/>
      <c r="LE219" s="1"/>
      <c r="LF219" s="1"/>
      <c r="LG219" s="1"/>
      <c r="LH219" s="1"/>
      <c r="LI219" s="1"/>
      <c r="LJ219" s="1"/>
      <c r="LK219" s="1"/>
      <c r="LL219" s="1"/>
      <c r="LM219" s="1"/>
    </row>
    <row r="220" customFormat="false" ht="12.8" hidden="false" customHeight="false" outlineLevel="0" collapsed="false"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 t="s">
        <v>78</v>
      </c>
      <c r="GO220" s="1"/>
      <c r="GP220" s="6" t="n">
        <f aca="false">+GY94</f>
        <v>7487</v>
      </c>
      <c r="GQ220" s="1"/>
      <c r="GR220" s="15" t="s">
        <v>79</v>
      </c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  <c r="IX220" s="1"/>
      <c r="IY220" s="1"/>
      <c r="IZ220" s="1"/>
      <c r="JA220" s="1"/>
      <c r="JB220" s="1"/>
      <c r="JC220" s="1"/>
      <c r="JD220" s="1"/>
      <c r="JE220" s="1"/>
      <c r="JF220" s="1"/>
      <c r="JG220" s="1"/>
      <c r="JH220" s="1"/>
      <c r="JI220" s="1"/>
      <c r="JJ220" s="1"/>
      <c r="JK220" s="1"/>
      <c r="JL220" s="1"/>
      <c r="JM220" s="1"/>
      <c r="JN220" s="1"/>
      <c r="JO220" s="1"/>
      <c r="JP220" s="1"/>
      <c r="JQ220" s="1"/>
      <c r="JR220" s="1"/>
      <c r="JS220" s="1"/>
      <c r="JT220" s="1"/>
      <c r="JU220" s="1"/>
      <c r="JV220" s="1"/>
      <c r="JW220" s="1"/>
      <c r="JX220" s="1"/>
      <c r="JY220" s="1"/>
      <c r="JZ220" s="1"/>
      <c r="KA220" s="1"/>
      <c r="KB220" s="1"/>
      <c r="KC220" s="1"/>
      <c r="KD220" s="1"/>
      <c r="KE220" s="1"/>
      <c r="KF220" s="1"/>
      <c r="KG220" s="1"/>
      <c r="KH220" s="1"/>
      <c r="KI220" s="1"/>
      <c r="KJ220" s="1"/>
      <c r="KK220" s="1"/>
      <c r="KL220" s="1"/>
      <c r="KM220" s="1"/>
      <c r="KN220" s="1"/>
      <c r="KO220" s="1"/>
      <c r="KP220" s="1"/>
      <c r="KQ220" s="1"/>
      <c r="KR220" s="1"/>
      <c r="KS220" s="1"/>
      <c r="KT220" s="1"/>
      <c r="KU220" s="1"/>
      <c r="KV220" s="1"/>
      <c r="KW220" s="1"/>
      <c r="KX220" s="1"/>
      <c r="KY220" s="1"/>
      <c r="KZ220" s="1"/>
      <c r="LA220" s="1"/>
      <c r="LB220" s="1"/>
      <c r="LC220" s="1"/>
      <c r="LD220" s="1"/>
      <c r="LE220" s="1"/>
      <c r="LF220" s="1"/>
      <c r="LG220" s="1"/>
      <c r="LH220" s="1"/>
      <c r="LI220" s="1"/>
      <c r="LJ220" s="1"/>
      <c r="LK220" s="1"/>
      <c r="LL220" s="1"/>
      <c r="LM220" s="1"/>
    </row>
    <row r="221" customFormat="false" ht="12.8" hidden="false" customHeight="false" outlineLevel="0" collapsed="false"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5" t="s">
        <v>20</v>
      </c>
      <c r="GO221" s="1"/>
      <c r="GP221" s="6" t="n">
        <f aca="false">+GY95</f>
        <v>7561</v>
      </c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  <c r="IX221" s="1"/>
      <c r="IY221" s="1"/>
      <c r="IZ221" s="1"/>
      <c r="JA221" s="1"/>
      <c r="JB221" s="1"/>
      <c r="JC221" s="1"/>
      <c r="JD221" s="1"/>
      <c r="JE221" s="1"/>
      <c r="JF221" s="1"/>
      <c r="JG221" s="1"/>
      <c r="JH221" s="1"/>
      <c r="JI221" s="1"/>
      <c r="JJ221" s="1"/>
      <c r="JK221" s="1"/>
      <c r="JL221" s="1"/>
      <c r="JM221" s="1"/>
      <c r="JN221" s="1"/>
      <c r="JO221" s="1"/>
      <c r="JP221" s="1"/>
      <c r="JQ221" s="1"/>
      <c r="JR221" s="1"/>
      <c r="JS221" s="1"/>
      <c r="JT221" s="1"/>
      <c r="JU221" s="1"/>
      <c r="JV221" s="1"/>
      <c r="JW221" s="1"/>
      <c r="JX221" s="1"/>
      <c r="JY221" s="1"/>
      <c r="JZ221" s="1"/>
      <c r="KA221" s="1"/>
      <c r="KB221" s="1"/>
      <c r="KC221" s="1"/>
      <c r="KD221" s="1"/>
      <c r="KE221" s="1"/>
      <c r="KF221" s="1"/>
      <c r="KG221" s="1"/>
      <c r="KH221" s="1"/>
      <c r="KI221" s="1"/>
      <c r="KJ221" s="1"/>
      <c r="KK221" s="1"/>
      <c r="KL221" s="1"/>
      <c r="KM221" s="1"/>
      <c r="KN221" s="1"/>
      <c r="KO221" s="1"/>
      <c r="KP221" s="1"/>
      <c r="KQ221" s="1"/>
      <c r="KR221" s="1"/>
      <c r="KS221" s="1"/>
      <c r="KT221" s="1"/>
      <c r="KU221" s="1"/>
      <c r="KV221" s="1"/>
      <c r="KW221" s="1"/>
      <c r="KX221" s="1"/>
      <c r="KY221" s="1"/>
      <c r="KZ221" s="1"/>
      <c r="LA221" s="1"/>
      <c r="LB221" s="1"/>
      <c r="LC221" s="1"/>
      <c r="LD221" s="1"/>
      <c r="LE221" s="1"/>
      <c r="LF221" s="1"/>
      <c r="LG221" s="1"/>
      <c r="LH221" s="1"/>
      <c r="LI221" s="1"/>
      <c r="LJ221" s="1"/>
      <c r="LK221" s="1"/>
      <c r="LL221" s="1"/>
      <c r="LM221" s="1"/>
    </row>
    <row r="222" customFormat="false" ht="12.8" hidden="false" customHeight="false" outlineLevel="0" collapsed="false"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5" t="s">
        <v>21</v>
      </c>
      <c r="GO222" s="1"/>
      <c r="GP222" s="6" t="n">
        <f aca="false">+GY96</f>
        <v>8066</v>
      </c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  <c r="IX222" s="1"/>
      <c r="IY222" s="1"/>
      <c r="IZ222" s="1"/>
      <c r="JA222" s="1"/>
      <c r="JB222" s="1"/>
      <c r="JC222" s="1"/>
      <c r="JD222" s="1"/>
      <c r="JE222" s="1"/>
      <c r="JF222" s="1"/>
      <c r="JG222" s="1"/>
      <c r="JH222" s="1"/>
      <c r="JI222" s="1"/>
      <c r="JJ222" s="1"/>
      <c r="JK222" s="1"/>
      <c r="JL222" s="1"/>
      <c r="JM222" s="1"/>
      <c r="JN222" s="1"/>
      <c r="JO222" s="1"/>
      <c r="JP222" s="1"/>
      <c r="JQ222" s="1"/>
      <c r="JR222" s="1"/>
      <c r="JS222" s="1"/>
      <c r="JT222" s="1"/>
      <c r="JU222" s="1"/>
      <c r="JV222" s="1"/>
      <c r="JW222" s="1"/>
      <c r="JX222" s="1"/>
      <c r="JY222" s="1"/>
      <c r="JZ222" s="1"/>
      <c r="KA222" s="1"/>
      <c r="KB222" s="1"/>
      <c r="KC222" s="1"/>
      <c r="KD222" s="1"/>
      <c r="KE222" s="1"/>
      <c r="KF222" s="1"/>
      <c r="KG222" s="1"/>
      <c r="KH222" s="1"/>
      <c r="KI222" s="1"/>
      <c r="KJ222" s="1"/>
      <c r="KK222" s="1"/>
      <c r="KL222" s="1"/>
      <c r="KM222" s="1"/>
      <c r="KN222" s="1"/>
      <c r="KO222" s="1"/>
      <c r="KP222" s="1"/>
      <c r="KQ222" s="1"/>
      <c r="KR222" s="1"/>
      <c r="KS222" s="1"/>
      <c r="KT222" s="1"/>
      <c r="KU222" s="1"/>
      <c r="KV222" s="1"/>
      <c r="KW222" s="1"/>
      <c r="KX222" s="1"/>
      <c r="KY222" s="1"/>
      <c r="KZ222" s="1"/>
      <c r="LA222" s="1"/>
      <c r="LB222" s="1"/>
      <c r="LC222" s="1"/>
      <c r="LD222" s="1"/>
      <c r="LE222" s="1"/>
      <c r="LF222" s="1"/>
      <c r="LG222" s="1"/>
      <c r="LH222" s="1"/>
      <c r="LI222" s="1"/>
      <c r="LJ222" s="1"/>
      <c r="LK222" s="1"/>
      <c r="LL222" s="1"/>
      <c r="LM222" s="1"/>
    </row>
    <row r="223" customFormat="false" ht="12.8" hidden="false" customHeight="false" outlineLevel="0" collapsed="false"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5" t="s">
        <v>22</v>
      </c>
      <c r="GO223" s="1"/>
      <c r="GP223" s="6" t="n">
        <f aca="false">+GY97</f>
        <v>8430</v>
      </c>
      <c r="GQ223" s="1"/>
      <c r="GR223" s="1"/>
      <c r="GS223" s="1"/>
      <c r="GT223" s="1"/>
      <c r="GU223" s="1"/>
      <c r="GV223" s="6" t="n">
        <f aca="false">Z223+BE223+CJ223+DD223+DV223+EL223+FQ223</f>
        <v>0</v>
      </c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  <c r="IX223" s="1"/>
      <c r="IY223" s="1"/>
      <c r="IZ223" s="1"/>
      <c r="JA223" s="1"/>
      <c r="JB223" s="1"/>
      <c r="JC223" s="1"/>
      <c r="JD223" s="1"/>
      <c r="JE223" s="1"/>
      <c r="JF223" s="1"/>
      <c r="JG223" s="1"/>
      <c r="JH223" s="1"/>
      <c r="JI223" s="1"/>
      <c r="JJ223" s="1"/>
      <c r="JK223" s="1"/>
      <c r="JL223" s="1"/>
      <c r="JM223" s="1"/>
      <c r="JN223" s="1"/>
      <c r="JO223" s="1"/>
      <c r="JP223" s="1"/>
      <c r="JQ223" s="1"/>
      <c r="JR223" s="1"/>
      <c r="JS223" s="1"/>
      <c r="JT223" s="1"/>
      <c r="JU223" s="1"/>
      <c r="JV223" s="1"/>
      <c r="JW223" s="1"/>
      <c r="JX223" s="1"/>
      <c r="JY223" s="1"/>
      <c r="JZ223" s="1"/>
      <c r="KA223" s="1"/>
      <c r="KB223" s="1"/>
      <c r="KC223" s="1"/>
      <c r="KD223" s="1"/>
      <c r="KE223" s="1"/>
      <c r="KF223" s="1"/>
      <c r="KG223" s="1"/>
      <c r="KH223" s="1"/>
      <c r="KI223" s="1"/>
      <c r="KJ223" s="1"/>
      <c r="KK223" s="1"/>
      <c r="KL223" s="1"/>
      <c r="KM223" s="1"/>
      <c r="KN223" s="1"/>
      <c r="KO223" s="1"/>
      <c r="KP223" s="1"/>
      <c r="KQ223" s="1"/>
      <c r="KR223" s="1"/>
      <c r="KS223" s="1"/>
      <c r="KT223" s="1"/>
      <c r="KU223" s="1"/>
      <c r="KV223" s="1"/>
      <c r="KW223" s="1"/>
      <c r="KX223" s="1"/>
      <c r="KY223" s="1"/>
      <c r="KZ223" s="1"/>
      <c r="LA223" s="1"/>
      <c r="LB223" s="1"/>
      <c r="LC223" s="1"/>
      <c r="LD223" s="1"/>
      <c r="LE223" s="1"/>
      <c r="LF223" s="1"/>
      <c r="LG223" s="1"/>
      <c r="LH223" s="1"/>
      <c r="LI223" s="1"/>
      <c r="LJ223" s="1"/>
      <c r="LK223" s="1"/>
      <c r="LL223" s="1"/>
      <c r="LM223" s="1"/>
    </row>
    <row r="224" customFormat="false" ht="12.8" hidden="false" customHeight="false" outlineLevel="0" collapsed="false"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5" t="s">
        <v>23</v>
      </c>
      <c r="GO224" s="1"/>
      <c r="GP224" s="6" t="n">
        <f aca="false">+GY98</f>
        <v>8368</v>
      </c>
      <c r="GQ224" s="1"/>
      <c r="GR224" s="1"/>
      <c r="GS224" s="1"/>
      <c r="GT224" s="1"/>
      <c r="GU224" s="1"/>
      <c r="GV224" s="6" t="n">
        <f aca="false">Z224+BE224+CJ224+DD224+DV224+EL224+FQ224</f>
        <v>0</v>
      </c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  <c r="IX224" s="1"/>
      <c r="IY224" s="1"/>
      <c r="IZ224" s="1"/>
      <c r="JA224" s="1"/>
      <c r="JB224" s="1"/>
      <c r="JC224" s="1"/>
      <c r="JD224" s="1"/>
      <c r="JE224" s="1"/>
      <c r="JF224" s="1"/>
      <c r="JG224" s="1"/>
      <c r="JH224" s="1"/>
      <c r="JI224" s="1"/>
      <c r="JJ224" s="1"/>
      <c r="JK224" s="1"/>
      <c r="JL224" s="1"/>
      <c r="JM224" s="1"/>
      <c r="JN224" s="1"/>
      <c r="JO224" s="1"/>
      <c r="JP224" s="1"/>
      <c r="JQ224" s="1"/>
      <c r="JR224" s="1"/>
      <c r="JS224" s="1"/>
      <c r="JT224" s="1"/>
      <c r="JU224" s="1"/>
      <c r="JV224" s="1"/>
      <c r="JW224" s="1"/>
      <c r="JX224" s="1"/>
      <c r="JY224" s="1"/>
      <c r="JZ224" s="1"/>
      <c r="KA224" s="1"/>
      <c r="KB224" s="1"/>
      <c r="KC224" s="1"/>
      <c r="KD224" s="1"/>
      <c r="KE224" s="1"/>
      <c r="KF224" s="1"/>
      <c r="KG224" s="1"/>
      <c r="KH224" s="1"/>
      <c r="KI224" s="1"/>
      <c r="KJ224" s="1"/>
      <c r="KK224" s="1"/>
      <c r="KL224" s="1"/>
      <c r="KM224" s="1"/>
      <c r="KN224" s="1"/>
      <c r="KO224" s="1"/>
      <c r="KP224" s="1"/>
      <c r="KQ224" s="1"/>
      <c r="KR224" s="1"/>
      <c r="KS224" s="1"/>
      <c r="KT224" s="1"/>
      <c r="KU224" s="1"/>
      <c r="KV224" s="1"/>
      <c r="KW224" s="1"/>
      <c r="KX224" s="1"/>
      <c r="KY224" s="1"/>
      <c r="KZ224" s="1"/>
      <c r="LA224" s="1"/>
      <c r="LB224" s="1"/>
      <c r="LC224" s="1"/>
      <c r="LD224" s="1"/>
      <c r="LE224" s="1"/>
      <c r="LF224" s="1"/>
      <c r="LG224" s="1"/>
      <c r="LH224" s="1"/>
      <c r="LI224" s="1"/>
      <c r="LJ224" s="1"/>
      <c r="LK224" s="1"/>
      <c r="LL224" s="1"/>
      <c r="LM224" s="1"/>
    </row>
    <row r="225" customFormat="false" ht="12.8" hidden="false" customHeight="false" outlineLevel="0" collapsed="false"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5" t="s">
        <v>24</v>
      </c>
      <c r="GO225" s="1"/>
      <c r="GP225" s="6" t="n">
        <f aca="false">+GY99</f>
        <v>8786</v>
      </c>
      <c r="GQ225" s="1"/>
      <c r="GR225" s="1"/>
      <c r="GS225" s="1"/>
      <c r="GT225" s="1"/>
      <c r="GU225" s="1"/>
      <c r="GV225" s="6" t="n">
        <f aca="false">Z225+BE225+CJ225+DD225+DV225+EL225+FQ225</f>
        <v>0</v>
      </c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  <c r="IX225" s="1"/>
      <c r="IY225" s="1"/>
      <c r="IZ225" s="1"/>
      <c r="JA225" s="1"/>
      <c r="JB225" s="1"/>
      <c r="JC225" s="1"/>
      <c r="JD225" s="1"/>
      <c r="JE225" s="1"/>
      <c r="JF225" s="1"/>
      <c r="JG225" s="1"/>
      <c r="JH225" s="1"/>
      <c r="JI225" s="1"/>
      <c r="JJ225" s="1"/>
      <c r="JK225" s="1"/>
      <c r="JL225" s="1"/>
      <c r="JM225" s="1"/>
      <c r="JN225" s="1"/>
      <c r="JO225" s="1"/>
      <c r="JP225" s="1"/>
      <c r="JQ225" s="1"/>
      <c r="JR225" s="1"/>
      <c r="JS225" s="1"/>
      <c r="JT225" s="1"/>
      <c r="JU225" s="1"/>
      <c r="JV225" s="1"/>
      <c r="JW225" s="1"/>
      <c r="JX225" s="1"/>
      <c r="JY225" s="1"/>
      <c r="JZ225" s="1"/>
      <c r="KA225" s="1"/>
      <c r="KB225" s="1"/>
      <c r="KC225" s="1"/>
      <c r="KD225" s="1"/>
      <c r="KE225" s="1"/>
      <c r="KF225" s="1"/>
      <c r="KG225" s="1"/>
      <c r="KH225" s="1"/>
      <c r="KI225" s="1"/>
      <c r="KJ225" s="1"/>
      <c r="KK225" s="1"/>
      <c r="KL225" s="1"/>
      <c r="KM225" s="1"/>
      <c r="KN225" s="1"/>
      <c r="KO225" s="1"/>
      <c r="KP225" s="1"/>
      <c r="KQ225" s="1"/>
      <c r="KR225" s="1"/>
      <c r="KS225" s="1"/>
      <c r="KT225" s="1"/>
      <c r="KU225" s="1"/>
      <c r="KV225" s="1"/>
      <c r="KW225" s="1"/>
      <c r="KX225" s="1"/>
      <c r="KY225" s="1"/>
      <c r="KZ225" s="1"/>
      <c r="LA225" s="1"/>
      <c r="LB225" s="1"/>
      <c r="LC225" s="1"/>
      <c r="LD225" s="1"/>
      <c r="LE225" s="1"/>
      <c r="LF225" s="1"/>
      <c r="LG225" s="1"/>
      <c r="LH225" s="1"/>
      <c r="LI225" s="1"/>
      <c r="LJ225" s="1"/>
      <c r="LK225" s="1"/>
      <c r="LL225" s="1"/>
      <c r="LM225" s="1"/>
    </row>
    <row r="226" customFormat="false" ht="12.8" hidden="false" customHeight="false" outlineLevel="0" collapsed="false"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5" t="s">
        <v>25</v>
      </c>
      <c r="GO226" s="1"/>
      <c r="GP226" s="6" t="n">
        <f aca="false">+GY100</f>
        <v>8786</v>
      </c>
      <c r="GQ226" s="1"/>
      <c r="GR226" s="1"/>
      <c r="GS226" s="1"/>
      <c r="GT226" s="1"/>
      <c r="GU226" s="1"/>
      <c r="GV226" s="6" t="n">
        <f aca="false">Z226+BE226+CJ226+DD226+DV226+EL226+FQ226</f>
        <v>0</v>
      </c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  <c r="IX226" s="1"/>
      <c r="IY226" s="1"/>
      <c r="IZ226" s="1"/>
      <c r="JA226" s="1"/>
      <c r="JB226" s="1"/>
      <c r="JC226" s="1"/>
      <c r="JD226" s="1"/>
      <c r="JE226" s="1"/>
      <c r="JF226" s="1"/>
      <c r="JG226" s="1"/>
      <c r="JH226" s="1"/>
      <c r="JI226" s="1"/>
      <c r="JJ226" s="1"/>
      <c r="JK226" s="1"/>
      <c r="JL226" s="1"/>
      <c r="JM226" s="1"/>
      <c r="JN226" s="1"/>
      <c r="JO226" s="1"/>
      <c r="JP226" s="1"/>
      <c r="JQ226" s="1"/>
      <c r="JR226" s="1"/>
      <c r="JS226" s="1"/>
      <c r="JT226" s="1"/>
      <c r="JU226" s="1"/>
      <c r="JV226" s="1"/>
      <c r="JW226" s="1"/>
      <c r="JX226" s="1"/>
      <c r="JY226" s="1"/>
      <c r="JZ226" s="1"/>
      <c r="KA226" s="1"/>
      <c r="KB226" s="1"/>
      <c r="KC226" s="1"/>
      <c r="KD226" s="1"/>
      <c r="KE226" s="1"/>
      <c r="KF226" s="1"/>
      <c r="KG226" s="1"/>
      <c r="KH226" s="1"/>
      <c r="KI226" s="1"/>
      <c r="KJ226" s="1"/>
      <c r="KK226" s="1"/>
      <c r="KL226" s="1"/>
      <c r="KM226" s="1"/>
      <c r="KN226" s="1"/>
      <c r="KO226" s="1"/>
      <c r="KP226" s="1"/>
      <c r="KQ226" s="1"/>
      <c r="KR226" s="1"/>
      <c r="KS226" s="1"/>
      <c r="KT226" s="1"/>
      <c r="KU226" s="1"/>
      <c r="KV226" s="1"/>
      <c r="KW226" s="1"/>
      <c r="KX226" s="1"/>
      <c r="KY226" s="1"/>
      <c r="KZ226" s="1"/>
      <c r="LA226" s="1"/>
      <c r="LB226" s="1"/>
      <c r="LC226" s="1"/>
      <c r="LD226" s="1"/>
      <c r="LE226" s="1"/>
      <c r="LF226" s="1"/>
      <c r="LG226" s="1"/>
      <c r="LH226" s="1"/>
      <c r="LI226" s="1"/>
      <c r="LJ226" s="1"/>
      <c r="LK226" s="1"/>
      <c r="LL226" s="1"/>
      <c r="LM226" s="1"/>
    </row>
    <row r="227" customFormat="false" ht="12.8" hidden="false" customHeight="false" outlineLevel="0" collapsed="false"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5" t="s">
        <v>26</v>
      </c>
      <c r="GO227" s="1"/>
      <c r="GP227" s="6" t="n">
        <f aca="false">+GY101</f>
        <v>9747</v>
      </c>
      <c r="GQ227" s="1"/>
      <c r="GR227" s="1"/>
      <c r="GS227" s="1"/>
      <c r="GT227" s="1"/>
      <c r="GU227" s="1"/>
      <c r="GV227" s="6" t="n">
        <f aca="false">Z227+BE227+CJ227+DD227+DV227+EL227+FQ227</f>
        <v>0</v>
      </c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  <c r="IX227" s="1"/>
      <c r="IY227" s="1"/>
      <c r="IZ227" s="1"/>
      <c r="JA227" s="1"/>
      <c r="JB227" s="1"/>
      <c r="JC227" s="1"/>
      <c r="JD227" s="1"/>
      <c r="JE227" s="1"/>
      <c r="JF227" s="1"/>
      <c r="JG227" s="1"/>
      <c r="JH227" s="1"/>
      <c r="JI227" s="1"/>
      <c r="JJ227" s="1"/>
      <c r="JK227" s="1"/>
      <c r="JL227" s="1"/>
      <c r="JM227" s="1"/>
      <c r="JN227" s="1"/>
      <c r="JO227" s="1"/>
      <c r="JP227" s="1"/>
      <c r="JQ227" s="1"/>
      <c r="JR227" s="1"/>
      <c r="JS227" s="1"/>
      <c r="JT227" s="1"/>
      <c r="JU227" s="1"/>
      <c r="JV227" s="1"/>
      <c r="JW227" s="1"/>
      <c r="JX227" s="1"/>
      <c r="JY227" s="1"/>
      <c r="JZ227" s="1"/>
      <c r="KA227" s="1"/>
      <c r="KB227" s="1"/>
      <c r="KC227" s="1"/>
      <c r="KD227" s="1"/>
      <c r="KE227" s="1"/>
      <c r="KF227" s="1"/>
      <c r="KG227" s="1"/>
      <c r="KH227" s="1"/>
      <c r="KI227" s="1"/>
      <c r="KJ227" s="1"/>
      <c r="KK227" s="1"/>
      <c r="KL227" s="1"/>
      <c r="KM227" s="1"/>
      <c r="KN227" s="1"/>
      <c r="KO227" s="1"/>
      <c r="KP227" s="1"/>
      <c r="KQ227" s="1"/>
      <c r="KR227" s="1"/>
      <c r="KS227" s="1"/>
      <c r="KT227" s="1"/>
      <c r="KU227" s="1"/>
      <c r="KV227" s="1"/>
      <c r="KW227" s="1"/>
      <c r="KX227" s="1"/>
      <c r="KY227" s="1"/>
      <c r="KZ227" s="1"/>
      <c r="LA227" s="1"/>
      <c r="LB227" s="1"/>
      <c r="LC227" s="1"/>
      <c r="LD227" s="1"/>
      <c r="LE227" s="1"/>
      <c r="LF227" s="1"/>
      <c r="LG227" s="1"/>
      <c r="LH227" s="1"/>
      <c r="LI227" s="1"/>
      <c r="LJ227" s="1"/>
      <c r="LK227" s="1"/>
      <c r="LL227" s="1"/>
      <c r="LM227" s="1"/>
    </row>
    <row r="228" customFormat="false" ht="12.8" hidden="false" customHeight="false" outlineLevel="0" collapsed="false"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5" t="s">
        <v>27</v>
      </c>
      <c r="GO228" s="1"/>
      <c r="GP228" s="6" t="n">
        <f aca="false">+GY102</f>
        <v>9968</v>
      </c>
      <c r="GQ228" s="1"/>
      <c r="GR228" s="1"/>
      <c r="GS228" s="1"/>
      <c r="GT228" s="1"/>
      <c r="GU228" s="1"/>
      <c r="GV228" s="6" t="n">
        <f aca="false">Z228+BE228+CJ228+DD228+DV228+EL228+FQ228</f>
        <v>0</v>
      </c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  <c r="KJ228" s="1"/>
      <c r="KK228" s="1"/>
      <c r="KL228" s="1"/>
      <c r="KM228" s="1"/>
      <c r="KN228" s="1"/>
      <c r="KO228" s="1"/>
      <c r="KP228" s="1"/>
      <c r="KQ228" s="1"/>
      <c r="KR228" s="1"/>
      <c r="KS228" s="1"/>
      <c r="KT228" s="1"/>
      <c r="KU228" s="1"/>
      <c r="KV228" s="1"/>
      <c r="KW228" s="1"/>
      <c r="KX228" s="1"/>
      <c r="KY228" s="1"/>
      <c r="KZ228" s="1"/>
      <c r="LA228" s="1"/>
      <c r="LB228" s="1"/>
      <c r="LC228" s="1"/>
      <c r="LD228" s="1"/>
      <c r="LE228" s="1"/>
      <c r="LF228" s="1"/>
      <c r="LG228" s="1"/>
      <c r="LH228" s="1"/>
      <c r="LI228" s="1"/>
      <c r="LJ228" s="1"/>
      <c r="LK228" s="1"/>
      <c r="LL228" s="1"/>
      <c r="LM228" s="1"/>
    </row>
    <row r="229" customFormat="false" ht="12.8" hidden="false" customHeight="false" outlineLevel="0" collapsed="false"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5" t="s">
        <v>28</v>
      </c>
      <c r="GO229" s="1"/>
      <c r="GP229" s="6" t="n">
        <f aca="false">+GY103</f>
        <v>9796</v>
      </c>
      <c r="GQ229" s="1"/>
      <c r="GR229" s="1"/>
      <c r="GS229" s="1"/>
      <c r="GT229" s="1"/>
      <c r="GU229" s="1"/>
      <c r="GV229" s="6" t="n">
        <f aca="false">Z229+BE229+CJ229+DD229+DV229+EL229+FQ229</f>
        <v>0</v>
      </c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  <c r="KJ229" s="1"/>
      <c r="KK229" s="1"/>
      <c r="KL229" s="1"/>
      <c r="KM229" s="1"/>
      <c r="KN229" s="1"/>
      <c r="KO229" s="1"/>
      <c r="KP229" s="1"/>
      <c r="KQ229" s="1"/>
      <c r="KR229" s="1"/>
      <c r="KS229" s="1"/>
      <c r="KT229" s="1"/>
      <c r="KU229" s="1"/>
      <c r="KV229" s="1"/>
      <c r="KW229" s="1"/>
      <c r="KX229" s="1"/>
      <c r="KY229" s="1"/>
      <c r="KZ229" s="1"/>
      <c r="LA229" s="1"/>
      <c r="LB229" s="1"/>
      <c r="LC229" s="1"/>
      <c r="LD229" s="1"/>
      <c r="LE229" s="1"/>
      <c r="LF229" s="1"/>
      <c r="LG229" s="1"/>
      <c r="LH229" s="1"/>
      <c r="LI229" s="1"/>
      <c r="LJ229" s="1"/>
      <c r="LK229" s="1"/>
      <c r="LL229" s="1"/>
      <c r="LM229" s="1"/>
    </row>
    <row r="230" customFormat="false" ht="12.8" hidden="false" customHeight="false" outlineLevel="0" collapsed="false"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5" t="s">
        <v>29</v>
      </c>
      <c r="GO230" s="1"/>
      <c r="GP230" s="6" t="n">
        <f aca="false">+GY104</f>
        <v>9344</v>
      </c>
      <c r="GQ230" s="1"/>
      <c r="GR230" s="1"/>
      <c r="GS230" s="1"/>
      <c r="GT230" s="1"/>
      <c r="GU230" s="1"/>
      <c r="GV230" s="6" t="n">
        <f aca="false">Z230+BE230+CJ230+DD230+DV230+EL230+FQ230</f>
        <v>0</v>
      </c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  <c r="IX230" s="1"/>
      <c r="IY230" s="1"/>
      <c r="IZ230" s="1"/>
      <c r="JA230" s="1"/>
      <c r="JB230" s="1"/>
      <c r="JC230" s="1"/>
      <c r="JD230" s="1"/>
      <c r="JE230" s="1"/>
      <c r="JF230" s="1"/>
      <c r="JG230" s="1"/>
      <c r="JH230" s="1"/>
      <c r="JI230" s="1"/>
      <c r="JJ230" s="1"/>
      <c r="JK230" s="1"/>
      <c r="JL230" s="1"/>
      <c r="JM230" s="1"/>
      <c r="JN230" s="1"/>
      <c r="JO230" s="1"/>
      <c r="JP230" s="1"/>
      <c r="JQ230" s="1"/>
      <c r="JR230" s="1"/>
      <c r="JS230" s="1"/>
      <c r="JT230" s="1"/>
      <c r="JU230" s="1"/>
      <c r="JV230" s="1"/>
      <c r="JW230" s="1"/>
      <c r="JX230" s="1"/>
      <c r="JY230" s="1"/>
      <c r="JZ230" s="1"/>
      <c r="KA230" s="1"/>
      <c r="KB230" s="1"/>
      <c r="KC230" s="1"/>
      <c r="KD230" s="1"/>
      <c r="KE230" s="1"/>
      <c r="KF230" s="1"/>
      <c r="KG230" s="1"/>
      <c r="KH230" s="1"/>
      <c r="KI230" s="1"/>
      <c r="KJ230" s="1"/>
      <c r="KK230" s="1"/>
      <c r="KL230" s="1"/>
      <c r="KM230" s="1"/>
      <c r="KN230" s="1"/>
      <c r="KO230" s="1"/>
      <c r="KP230" s="1"/>
      <c r="KQ230" s="1"/>
      <c r="KR230" s="1"/>
      <c r="KS230" s="1"/>
      <c r="KT230" s="1"/>
      <c r="KU230" s="1"/>
      <c r="KV230" s="1"/>
      <c r="KW230" s="1"/>
      <c r="KX230" s="1"/>
      <c r="KY230" s="1"/>
      <c r="KZ230" s="1"/>
      <c r="LA230" s="1"/>
      <c r="LB230" s="1"/>
      <c r="LC230" s="1"/>
      <c r="LD230" s="1"/>
      <c r="LE230" s="1"/>
      <c r="LF230" s="1"/>
      <c r="LG230" s="1"/>
      <c r="LH230" s="1"/>
      <c r="LI230" s="1"/>
      <c r="LJ230" s="1"/>
      <c r="LK230" s="1"/>
      <c r="LL230" s="1"/>
      <c r="LM230" s="1"/>
    </row>
    <row r="231" customFormat="false" ht="12.8" hidden="false" customHeight="false" outlineLevel="0" collapsed="false"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5" t="s">
        <v>30</v>
      </c>
      <c r="GO231" s="1"/>
      <c r="GP231" s="6" t="n">
        <f aca="false">+GY105</f>
        <v>9427</v>
      </c>
      <c r="GQ231" s="1"/>
      <c r="GR231" s="1"/>
      <c r="GS231" s="1"/>
      <c r="GT231" s="1"/>
      <c r="GU231" s="1"/>
      <c r="GV231" s="6" t="n">
        <f aca="false">Z231+BE231+CJ231+DD231+DV231+EL231+FQ231</f>
        <v>0</v>
      </c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  <c r="IX231" s="1"/>
      <c r="IY231" s="1"/>
      <c r="IZ231" s="1"/>
      <c r="JA231" s="1"/>
      <c r="JB231" s="1"/>
      <c r="JC231" s="1"/>
      <c r="JD231" s="1"/>
      <c r="JE231" s="1"/>
      <c r="JF231" s="1"/>
      <c r="JG231" s="1"/>
      <c r="JH231" s="1"/>
      <c r="JI231" s="1"/>
      <c r="JJ231" s="1"/>
      <c r="JK231" s="1"/>
      <c r="JL231" s="1"/>
      <c r="JM231" s="1"/>
      <c r="JN231" s="1"/>
      <c r="JO231" s="1"/>
      <c r="JP231" s="1"/>
      <c r="JQ231" s="1"/>
      <c r="JR231" s="1"/>
      <c r="JS231" s="1"/>
      <c r="JT231" s="1"/>
      <c r="JU231" s="1"/>
      <c r="JV231" s="1"/>
      <c r="JW231" s="1"/>
      <c r="JX231" s="1"/>
      <c r="JY231" s="1"/>
      <c r="JZ231" s="1"/>
      <c r="KA231" s="1"/>
      <c r="KB231" s="1"/>
      <c r="KC231" s="1"/>
      <c r="KD231" s="1"/>
      <c r="KE231" s="1"/>
      <c r="KF231" s="1"/>
      <c r="KG231" s="1"/>
      <c r="KH231" s="1"/>
      <c r="KI231" s="1"/>
      <c r="KJ231" s="1"/>
      <c r="KK231" s="1"/>
      <c r="KL231" s="1"/>
      <c r="KM231" s="1"/>
      <c r="KN231" s="1"/>
      <c r="KO231" s="1"/>
      <c r="KP231" s="1"/>
      <c r="KQ231" s="1"/>
      <c r="KR231" s="1"/>
      <c r="KS231" s="1"/>
      <c r="KT231" s="1"/>
      <c r="KU231" s="1"/>
      <c r="KV231" s="1"/>
      <c r="KW231" s="1"/>
      <c r="KX231" s="1"/>
      <c r="KY231" s="1"/>
      <c r="KZ231" s="1"/>
      <c r="LA231" s="1"/>
      <c r="LB231" s="1"/>
      <c r="LC231" s="1"/>
      <c r="LD231" s="1"/>
      <c r="LE231" s="1"/>
      <c r="LF231" s="1"/>
      <c r="LG231" s="1"/>
      <c r="LH231" s="1"/>
      <c r="LI231" s="1"/>
      <c r="LJ231" s="1"/>
      <c r="LK231" s="1"/>
      <c r="LL231" s="1"/>
      <c r="LM231" s="1"/>
    </row>
    <row r="232" customFormat="false" ht="12.8" hidden="false" customHeight="false" outlineLevel="0" collapsed="false"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 t="s">
        <v>80</v>
      </c>
      <c r="GO232" s="1"/>
      <c r="GP232" s="1" t="n">
        <f aca="false">+GZ94</f>
        <v>9988</v>
      </c>
      <c r="GQ232" s="1"/>
      <c r="GR232" s="14" t="s">
        <v>81</v>
      </c>
      <c r="GS232" s="1"/>
      <c r="GT232" s="1"/>
      <c r="GU232" s="1"/>
      <c r="GV232" s="6" t="n">
        <f aca="false">Z232+BE232+CJ232+DD232+DV232+EL232+FQ232</f>
        <v>0</v>
      </c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  <c r="IX232" s="1"/>
      <c r="IY232" s="1"/>
      <c r="IZ232" s="1"/>
      <c r="JA232" s="1"/>
      <c r="JB232" s="1"/>
      <c r="JC232" s="1"/>
      <c r="JD232" s="1"/>
      <c r="JE232" s="1"/>
      <c r="JF232" s="1"/>
      <c r="JG232" s="1"/>
      <c r="JH232" s="1"/>
      <c r="JI232" s="1"/>
      <c r="JJ232" s="1"/>
      <c r="JK232" s="1"/>
      <c r="JL232" s="1"/>
      <c r="JM232" s="1"/>
      <c r="JN232" s="1"/>
      <c r="JO232" s="1"/>
      <c r="JP232" s="1"/>
      <c r="JQ232" s="1"/>
      <c r="JR232" s="1"/>
      <c r="JS232" s="1"/>
      <c r="JT232" s="1"/>
      <c r="JU232" s="1"/>
      <c r="JV232" s="1"/>
      <c r="JW232" s="1"/>
      <c r="JX232" s="1"/>
      <c r="JY232" s="1"/>
      <c r="JZ232" s="1"/>
      <c r="KA232" s="1"/>
      <c r="KB232" s="1"/>
      <c r="KC232" s="1"/>
      <c r="KD232" s="1"/>
      <c r="KE232" s="1"/>
      <c r="KF232" s="1"/>
      <c r="KG232" s="1"/>
      <c r="KH232" s="1"/>
      <c r="KI232" s="1"/>
      <c r="KJ232" s="1"/>
      <c r="KK232" s="1"/>
      <c r="KL232" s="1"/>
      <c r="KM232" s="1"/>
      <c r="KN232" s="1"/>
      <c r="KO232" s="1"/>
      <c r="KP232" s="1"/>
      <c r="KQ232" s="1"/>
      <c r="KR232" s="1"/>
      <c r="KS232" s="1"/>
      <c r="KT232" s="1"/>
      <c r="KU232" s="1"/>
      <c r="KV232" s="1"/>
      <c r="KW232" s="1"/>
      <c r="KX232" s="1"/>
      <c r="KY232" s="1"/>
      <c r="KZ232" s="1"/>
      <c r="LA232" s="1"/>
      <c r="LB232" s="1"/>
      <c r="LC232" s="1"/>
      <c r="LD232" s="1"/>
      <c r="LE232" s="1"/>
      <c r="LF232" s="1"/>
      <c r="LG232" s="1"/>
      <c r="LH232" s="1"/>
      <c r="LI232" s="1"/>
      <c r="LJ232" s="1"/>
      <c r="LK232" s="1"/>
      <c r="LL232" s="1"/>
      <c r="LM232" s="1"/>
    </row>
    <row r="233" customFormat="false" ht="12.8" hidden="false" customHeight="false" outlineLevel="0" collapsed="false"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5" t="s">
        <v>20</v>
      </c>
      <c r="GO233" s="1"/>
      <c r="GP233" s="1" t="n">
        <f aca="false">+GZ95</f>
        <v>10656</v>
      </c>
      <c r="GQ233" s="1"/>
      <c r="GR233" s="1"/>
      <c r="GS233" s="1"/>
      <c r="GT233" s="1"/>
      <c r="GU233" s="1"/>
      <c r="GV233" s="6" t="n">
        <f aca="false">Z233+BE233+CJ233+DD233+DV233+EL233+FQ233</f>
        <v>0</v>
      </c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  <c r="IX233" s="1"/>
      <c r="IY233" s="1"/>
      <c r="IZ233" s="1"/>
      <c r="JA233" s="1"/>
      <c r="JB233" s="1"/>
      <c r="JC233" s="1"/>
      <c r="JD233" s="1"/>
      <c r="JE233" s="1"/>
      <c r="JF233" s="1"/>
      <c r="JG233" s="1"/>
      <c r="JH233" s="1"/>
      <c r="JI233" s="1"/>
      <c r="JJ233" s="1"/>
      <c r="JK233" s="1"/>
      <c r="JL233" s="1"/>
      <c r="JM233" s="1"/>
      <c r="JN233" s="1"/>
      <c r="JO233" s="1"/>
      <c r="JP233" s="1"/>
      <c r="JQ233" s="1"/>
      <c r="JR233" s="1"/>
      <c r="JS233" s="1"/>
      <c r="JT233" s="1"/>
      <c r="JU233" s="1"/>
      <c r="JV233" s="1"/>
      <c r="JW233" s="1"/>
      <c r="JX233" s="1"/>
      <c r="JY233" s="1"/>
      <c r="JZ233" s="1"/>
      <c r="KA233" s="1"/>
      <c r="KB233" s="1"/>
      <c r="KC233" s="1"/>
      <c r="KD233" s="1"/>
      <c r="KE233" s="1"/>
      <c r="KF233" s="1"/>
      <c r="KG233" s="1"/>
      <c r="KH233" s="1"/>
      <c r="KI233" s="1"/>
      <c r="KJ233" s="1"/>
      <c r="KK233" s="1"/>
      <c r="KL233" s="1"/>
      <c r="KM233" s="1"/>
      <c r="KN233" s="1"/>
      <c r="KO233" s="1"/>
      <c r="KP233" s="1"/>
      <c r="KQ233" s="1"/>
      <c r="KR233" s="1"/>
      <c r="KS233" s="1"/>
      <c r="KT233" s="1"/>
      <c r="KU233" s="1"/>
      <c r="KV233" s="1"/>
      <c r="KW233" s="1"/>
      <c r="KX233" s="1"/>
      <c r="KY233" s="1"/>
      <c r="KZ233" s="1"/>
      <c r="LA233" s="1"/>
      <c r="LB233" s="1"/>
      <c r="LC233" s="1"/>
      <c r="LD233" s="1"/>
      <c r="LE233" s="1"/>
      <c r="LF233" s="1"/>
      <c r="LG233" s="1"/>
      <c r="LH233" s="1"/>
      <c r="LI233" s="1"/>
      <c r="LJ233" s="1"/>
      <c r="LK233" s="1"/>
      <c r="LL233" s="1"/>
      <c r="LM233" s="1"/>
    </row>
    <row r="234" customFormat="false" ht="12.8" hidden="false" customHeight="false" outlineLevel="0" collapsed="false"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5" t="s">
        <v>21</v>
      </c>
      <c r="GO234" s="1"/>
      <c r="GP234" s="1" t="n">
        <f aca="false">+GZ96</f>
        <v>10481</v>
      </c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  <c r="IX234" s="1"/>
      <c r="IY234" s="1"/>
      <c r="IZ234" s="1"/>
      <c r="JA234" s="1"/>
      <c r="JB234" s="1"/>
      <c r="JC234" s="1"/>
      <c r="JD234" s="1"/>
      <c r="JE234" s="1"/>
      <c r="JF234" s="1"/>
      <c r="JG234" s="1"/>
      <c r="JH234" s="1"/>
      <c r="JI234" s="1"/>
      <c r="JJ234" s="1"/>
      <c r="JK234" s="1"/>
      <c r="JL234" s="1"/>
      <c r="JM234" s="1"/>
      <c r="JN234" s="1"/>
      <c r="JO234" s="1"/>
      <c r="JP234" s="1"/>
      <c r="JQ234" s="1"/>
      <c r="JR234" s="1"/>
      <c r="JS234" s="1"/>
      <c r="JT234" s="1"/>
      <c r="JU234" s="1"/>
      <c r="JV234" s="1"/>
      <c r="JW234" s="1"/>
      <c r="JX234" s="1"/>
      <c r="JY234" s="1"/>
      <c r="JZ234" s="1"/>
      <c r="KA234" s="1"/>
      <c r="KB234" s="1"/>
      <c r="KC234" s="1"/>
      <c r="KD234" s="1"/>
      <c r="KE234" s="1"/>
      <c r="KF234" s="1"/>
      <c r="KG234" s="1"/>
      <c r="KH234" s="1"/>
      <c r="KI234" s="1"/>
      <c r="KJ234" s="1"/>
      <c r="KK234" s="1"/>
      <c r="KL234" s="1"/>
      <c r="KM234" s="1"/>
      <c r="KN234" s="1"/>
      <c r="KO234" s="1"/>
      <c r="KP234" s="1"/>
      <c r="KQ234" s="1"/>
      <c r="KR234" s="1"/>
      <c r="KS234" s="1"/>
      <c r="KT234" s="1"/>
      <c r="KU234" s="1"/>
      <c r="KV234" s="1"/>
      <c r="KW234" s="1"/>
      <c r="KX234" s="1"/>
      <c r="KY234" s="1"/>
      <c r="KZ234" s="1"/>
      <c r="LA234" s="1"/>
      <c r="LB234" s="1"/>
      <c r="LC234" s="1"/>
      <c r="LD234" s="1"/>
      <c r="LE234" s="1"/>
      <c r="LF234" s="1"/>
      <c r="LG234" s="1"/>
      <c r="LH234" s="1"/>
      <c r="LI234" s="1"/>
      <c r="LJ234" s="1"/>
      <c r="LK234" s="1"/>
      <c r="LL234" s="1"/>
      <c r="LM234" s="1"/>
    </row>
    <row r="235" customFormat="false" ht="12.8" hidden="false" customHeight="false" outlineLevel="0" collapsed="false"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5" t="s">
        <v>22</v>
      </c>
      <c r="GO235" s="1"/>
      <c r="GP235" s="1" t="n">
        <f aca="false">+GZ97</f>
        <v>10248</v>
      </c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  <c r="IX235" s="1"/>
      <c r="IY235" s="1"/>
      <c r="IZ235" s="1"/>
      <c r="JA235" s="1"/>
      <c r="JB235" s="1"/>
      <c r="JC235" s="1"/>
      <c r="JD235" s="1"/>
      <c r="JE235" s="1"/>
      <c r="JF235" s="1"/>
      <c r="JG235" s="1"/>
      <c r="JH235" s="1"/>
      <c r="JI235" s="1"/>
      <c r="JJ235" s="1"/>
      <c r="JK235" s="1"/>
      <c r="JL235" s="1"/>
      <c r="JM235" s="1"/>
      <c r="JN235" s="1"/>
      <c r="JO235" s="1"/>
      <c r="JP235" s="1"/>
      <c r="JQ235" s="1"/>
      <c r="JR235" s="1"/>
      <c r="JS235" s="1"/>
      <c r="JT235" s="1"/>
      <c r="JU235" s="1"/>
      <c r="JV235" s="1"/>
      <c r="JW235" s="1"/>
      <c r="JX235" s="1"/>
      <c r="JY235" s="1"/>
      <c r="JZ235" s="1"/>
      <c r="KA235" s="1"/>
      <c r="KB235" s="1"/>
      <c r="KC235" s="1"/>
      <c r="KD235" s="1"/>
      <c r="KE235" s="1"/>
      <c r="KF235" s="1"/>
      <c r="KG235" s="1"/>
      <c r="KH235" s="1"/>
      <c r="KI235" s="1"/>
      <c r="KJ235" s="1"/>
      <c r="KK235" s="1"/>
      <c r="KL235" s="1"/>
      <c r="KM235" s="1"/>
      <c r="KN235" s="1"/>
      <c r="KO235" s="1"/>
      <c r="KP235" s="1"/>
      <c r="KQ235" s="1"/>
      <c r="KR235" s="1"/>
      <c r="KS235" s="1"/>
      <c r="KT235" s="1"/>
      <c r="KU235" s="1"/>
      <c r="KV235" s="1"/>
      <c r="KW235" s="1"/>
      <c r="KX235" s="1"/>
      <c r="KY235" s="1"/>
      <c r="KZ235" s="1"/>
      <c r="LA235" s="1"/>
      <c r="LB235" s="1"/>
      <c r="LC235" s="1"/>
      <c r="LD235" s="1"/>
      <c r="LE235" s="1"/>
      <c r="LF235" s="1"/>
      <c r="LG235" s="1"/>
      <c r="LH235" s="1"/>
      <c r="LI235" s="1"/>
      <c r="LJ235" s="1"/>
      <c r="LK235" s="1"/>
      <c r="LL235" s="1"/>
      <c r="LM235" s="1"/>
    </row>
    <row r="236" customFormat="false" ht="12.8" hidden="false" customHeight="false" outlineLevel="0" collapsed="false"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5" t="s">
        <v>23</v>
      </c>
      <c r="GO236" s="1"/>
      <c r="GP236" s="1" t="n">
        <f aca="false">+GZ98</f>
        <v>10852</v>
      </c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  <c r="IX236" s="1"/>
      <c r="IY236" s="1"/>
      <c r="IZ236" s="1"/>
      <c r="JA236" s="1"/>
      <c r="JB236" s="1"/>
      <c r="JC236" s="1"/>
      <c r="JD236" s="1"/>
      <c r="JE236" s="1"/>
      <c r="JF236" s="1"/>
      <c r="JG236" s="1"/>
      <c r="JH236" s="1"/>
      <c r="JI236" s="1"/>
      <c r="JJ236" s="1"/>
      <c r="JK236" s="1"/>
      <c r="JL236" s="1"/>
      <c r="JM236" s="1"/>
      <c r="JN236" s="1"/>
      <c r="JO236" s="1"/>
      <c r="JP236" s="1"/>
      <c r="JQ236" s="1"/>
      <c r="JR236" s="1"/>
      <c r="JS236" s="1"/>
      <c r="JT236" s="1"/>
      <c r="JU236" s="1"/>
      <c r="JV236" s="1"/>
      <c r="JW236" s="1"/>
      <c r="JX236" s="1"/>
      <c r="JY236" s="1"/>
      <c r="JZ236" s="1"/>
      <c r="KA236" s="1"/>
      <c r="KB236" s="1"/>
      <c r="KC236" s="1"/>
      <c r="KD236" s="1"/>
      <c r="KE236" s="1"/>
      <c r="KF236" s="1"/>
      <c r="KG236" s="1"/>
      <c r="KH236" s="1"/>
      <c r="KI236" s="1"/>
      <c r="KJ236" s="1"/>
      <c r="KK236" s="1"/>
      <c r="KL236" s="1"/>
      <c r="KM236" s="1"/>
      <c r="KN236" s="1"/>
      <c r="KO236" s="1"/>
      <c r="KP236" s="1"/>
      <c r="KQ236" s="1"/>
      <c r="KR236" s="1"/>
      <c r="KS236" s="1"/>
      <c r="KT236" s="1"/>
      <c r="KU236" s="1"/>
      <c r="KV236" s="1"/>
      <c r="KW236" s="1"/>
      <c r="KX236" s="1"/>
      <c r="KY236" s="1"/>
      <c r="KZ236" s="1"/>
      <c r="LA236" s="1"/>
      <c r="LB236" s="1"/>
      <c r="LC236" s="1"/>
      <c r="LD236" s="1"/>
      <c r="LE236" s="1"/>
      <c r="LF236" s="1"/>
      <c r="LG236" s="1"/>
      <c r="LH236" s="1"/>
      <c r="LI236" s="1"/>
      <c r="LJ236" s="1"/>
      <c r="LK236" s="1"/>
      <c r="LL236" s="1"/>
      <c r="LM236" s="1"/>
    </row>
    <row r="237" customFormat="false" ht="12.8" hidden="false" customHeight="false" outlineLevel="0" collapsed="false"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5" t="s">
        <v>24</v>
      </c>
      <c r="GO237" s="1"/>
      <c r="GP237" s="1" t="n">
        <f aca="false">+GZ99</f>
        <v>10627</v>
      </c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  <c r="IX237" s="1"/>
      <c r="IY237" s="1"/>
      <c r="IZ237" s="1"/>
      <c r="JA237" s="1"/>
      <c r="JB237" s="1"/>
      <c r="JC237" s="1"/>
      <c r="JD237" s="1"/>
      <c r="JE237" s="1"/>
      <c r="JF237" s="1"/>
      <c r="JG237" s="1"/>
      <c r="JH237" s="1"/>
      <c r="JI237" s="1"/>
      <c r="JJ237" s="1"/>
      <c r="JK237" s="1"/>
      <c r="JL237" s="1"/>
      <c r="JM237" s="1"/>
      <c r="JN237" s="1"/>
      <c r="JO237" s="1"/>
      <c r="JP237" s="1"/>
      <c r="JQ237" s="1"/>
      <c r="JR237" s="1"/>
      <c r="JS237" s="1"/>
      <c r="JT237" s="1"/>
      <c r="JU237" s="1"/>
      <c r="JV237" s="1"/>
      <c r="JW237" s="1"/>
      <c r="JX237" s="1"/>
      <c r="JY237" s="1"/>
      <c r="JZ237" s="1"/>
      <c r="KA237" s="1"/>
      <c r="KB237" s="1"/>
      <c r="KC237" s="1"/>
      <c r="KD237" s="1"/>
      <c r="KE237" s="1"/>
      <c r="KF237" s="1"/>
      <c r="KG237" s="1"/>
      <c r="KH237" s="1"/>
      <c r="KI237" s="1"/>
      <c r="KJ237" s="1"/>
      <c r="KK237" s="1"/>
      <c r="KL237" s="1"/>
      <c r="KM237" s="1"/>
      <c r="KN237" s="1"/>
      <c r="KO237" s="1"/>
      <c r="KP237" s="1"/>
      <c r="KQ237" s="1"/>
      <c r="KR237" s="1"/>
      <c r="KS237" s="1"/>
      <c r="KT237" s="1"/>
      <c r="KU237" s="1"/>
      <c r="KV237" s="1"/>
      <c r="KW237" s="1"/>
      <c r="KX237" s="1"/>
      <c r="KY237" s="1"/>
      <c r="KZ237" s="1"/>
      <c r="LA237" s="1"/>
      <c r="LB237" s="1"/>
      <c r="LC237" s="1"/>
      <c r="LD237" s="1"/>
      <c r="LE237" s="1"/>
      <c r="LF237" s="1"/>
      <c r="LG237" s="1"/>
      <c r="LH237" s="1"/>
      <c r="LI237" s="1"/>
      <c r="LJ237" s="1"/>
      <c r="LK237" s="1"/>
      <c r="LL237" s="1"/>
      <c r="LM237" s="1"/>
    </row>
    <row r="238" customFormat="false" ht="12.8" hidden="false" customHeight="false" outlineLevel="0" collapsed="false"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5" t="s">
        <v>25</v>
      </c>
      <c r="GO238" s="1"/>
      <c r="GP238" s="1" t="n">
        <f aca="false">+GZ100</f>
        <v>11085</v>
      </c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  <c r="IX238" s="1"/>
      <c r="IY238" s="1"/>
      <c r="IZ238" s="1"/>
      <c r="JA238" s="1"/>
      <c r="JB238" s="1"/>
      <c r="JC238" s="1"/>
      <c r="JD238" s="1"/>
      <c r="JE238" s="1"/>
      <c r="JF238" s="1"/>
      <c r="JG238" s="1"/>
      <c r="JH238" s="1"/>
      <c r="JI238" s="1"/>
      <c r="JJ238" s="1"/>
      <c r="JK238" s="1"/>
      <c r="JL238" s="1"/>
      <c r="JM238" s="1"/>
      <c r="JN238" s="1"/>
      <c r="JO238" s="1"/>
      <c r="JP238" s="1"/>
      <c r="JQ238" s="1"/>
      <c r="JR238" s="1"/>
      <c r="JS238" s="1"/>
      <c r="JT238" s="1"/>
      <c r="JU238" s="1"/>
      <c r="JV238" s="1"/>
      <c r="JW238" s="1"/>
      <c r="JX238" s="1"/>
      <c r="JY238" s="1"/>
      <c r="JZ238" s="1"/>
      <c r="KA238" s="1"/>
      <c r="KB238" s="1"/>
      <c r="KC238" s="1"/>
      <c r="KD238" s="1"/>
      <c r="KE238" s="1"/>
      <c r="KF238" s="1"/>
      <c r="KG238" s="1"/>
      <c r="KH238" s="1"/>
      <c r="KI238" s="1"/>
      <c r="KJ238" s="1"/>
      <c r="KK238" s="1"/>
      <c r="KL238" s="1"/>
      <c r="KM238" s="1"/>
      <c r="KN238" s="1"/>
      <c r="KO238" s="1"/>
      <c r="KP238" s="1"/>
      <c r="KQ238" s="1"/>
      <c r="KR238" s="1"/>
      <c r="KS238" s="1"/>
      <c r="KT238" s="1"/>
      <c r="KU238" s="1"/>
      <c r="KV238" s="1"/>
      <c r="KW238" s="1"/>
      <c r="KX238" s="1"/>
      <c r="KY238" s="1"/>
      <c r="KZ238" s="1"/>
      <c r="LA238" s="1"/>
      <c r="LB238" s="1"/>
      <c r="LC238" s="1"/>
      <c r="LD238" s="1"/>
      <c r="LE238" s="1"/>
      <c r="LF238" s="1"/>
      <c r="LG238" s="1"/>
      <c r="LH238" s="1"/>
      <c r="LI238" s="1"/>
      <c r="LJ238" s="1"/>
      <c r="LK238" s="1"/>
      <c r="LL238" s="1"/>
      <c r="LM238" s="1"/>
    </row>
    <row r="239" customFormat="false" ht="12.8" hidden="false" customHeight="false" outlineLevel="0" collapsed="false"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5" t="s">
        <v>26</v>
      </c>
      <c r="GO239" s="1"/>
      <c r="GP239" s="1" t="n">
        <f aca="false">+GZ101</f>
        <v>11064</v>
      </c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  <c r="IX239" s="1"/>
      <c r="IY239" s="1"/>
      <c r="IZ239" s="1"/>
      <c r="JA239" s="1"/>
      <c r="JB239" s="1"/>
      <c r="JC239" s="1"/>
      <c r="JD239" s="1"/>
      <c r="JE239" s="1"/>
      <c r="JF239" s="1"/>
      <c r="JG239" s="1"/>
      <c r="JH239" s="1"/>
      <c r="JI239" s="1"/>
      <c r="JJ239" s="1"/>
      <c r="JK239" s="1"/>
      <c r="JL239" s="1"/>
      <c r="JM239" s="1"/>
      <c r="JN239" s="1"/>
      <c r="JO239" s="1"/>
      <c r="JP239" s="1"/>
      <c r="JQ239" s="1"/>
      <c r="JR239" s="1"/>
      <c r="JS239" s="1"/>
      <c r="JT239" s="1"/>
      <c r="JU239" s="1"/>
      <c r="JV239" s="1"/>
      <c r="JW239" s="1"/>
      <c r="JX239" s="1"/>
      <c r="JY239" s="1"/>
      <c r="JZ239" s="1"/>
      <c r="KA239" s="1"/>
      <c r="KB239" s="1"/>
      <c r="KC239" s="1"/>
      <c r="KD239" s="1"/>
      <c r="KE239" s="1"/>
      <c r="KF239" s="1"/>
      <c r="KG239" s="1"/>
      <c r="KH239" s="1"/>
      <c r="KI239" s="1"/>
      <c r="KJ239" s="1"/>
      <c r="KK239" s="1"/>
      <c r="KL239" s="1"/>
      <c r="KM239" s="1"/>
      <c r="KN239" s="1"/>
      <c r="KO239" s="1"/>
      <c r="KP239" s="1"/>
      <c r="KQ239" s="1"/>
      <c r="KR239" s="1"/>
      <c r="KS239" s="1"/>
      <c r="KT239" s="1"/>
      <c r="KU239" s="1"/>
      <c r="KV239" s="1"/>
      <c r="KW239" s="1"/>
      <c r="KX239" s="1"/>
      <c r="KY239" s="1"/>
      <c r="KZ239" s="1"/>
      <c r="LA239" s="1"/>
      <c r="LB239" s="1"/>
      <c r="LC239" s="1"/>
      <c r="LD239" s="1"/>
      <c r="LE239" s="1"/>
      <c r="LF239" s="1"/>
      <c r="LG239" s="1"/>
      <c r="LH239" s="1"/>
      <c r="LI239" s="1"/>
      <c r="LJ239" s="1"/>
      <c r="LK239" s="1"/>
      <c r="LL239" s="1"/>
      <c r="LM239" s="1"/>
    </row>
    <row r="240" customFormat="false" ht="12.8" hidden="false" customHeight="false" outlineLevel="0" collapsed="false"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5" t="s">
        <v>27</v>
      </c>
      <c r="GO240" s="1"/>
      <c r="GP240" s="1" t="n">
        <f aca="false">+GZ102</f>
        <v>11240</v>
      </c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  <c r="IX240" s="1"/>
      <c r="IY240" s="1"/>
      <c r="IZ240" s="1"/>
      <c r="JA240" s="1"/>
      <c r="JB240" s="1"/>
      <c r="JC240" s="1"/>
      <c r="JD240" s="1"/>
      <c r="JE240" s="1"/>
      <c r="JF240" s="1"/>
      <c r="JG240" s="1"/>
      <c r="JH240" s="1"/>
      <c r="JI240" s="1"/>
      <c r="JJ240" s="1"/>
      <c r="JK240" s="1"/>
      <c r="JL240" s="1"/>
      <c r="JM240" s="1"/>
      <c r="JN240" s="1"/>
      <c r="JO240" s="1"/>
      <c r="JP240" s="1"/>
      <c r="JQ240" s="1"/>
      <c r="JR240" s="1"/>
      <c r="JS240" s="1"/>
      <c r="JT240" s="1"/>
      <c r="JU240" s="1"/>
      <c r="JV240" s="1"/>
      <c r="JW240" s="1"/>
      <c r="JX240" s="1"/>
      <c r="JY240" s="1"/>
      <c r="JZ240" s="1"/>
      <c r="KA240" s="1"/>
      <c r="KB240" s="1"/>
      <c r="KC240" s="1"/>
      <c r="KD240" s="1"/>
      <c r="KE240" s="1"/>
      <c r="KF240" s="1"/>
      <c r="KG240" s="1"/>
      <c r="KH240" s="1"/>
      <c r="KI240" s="1"/>
      <c r="KJ240" s="1"/>
      <c r="KK240" s="1"/>
      <c r="KL240" s="1"/>
      <c r="KM240" s="1"/>
      <c r="KN240" s="1"/>
      <c r="KO240" s="1"/>
      <c r="KP240" s="1"/>
      <c r="KQ240" s="1"/>
      <c r="KR240" s="1"/>
      <c r="KS240" s="1"/>
      <c r="KT240" s="1"/>
      <c r="KU240" s="1"/>
      <c r="KV240" s="1"/>
      <c r="KW240" s="1"/>
      <c r="KX240" s="1"/>
      <c r="KY240" s="1"/>
      <c r="KZ240" s="1"/>
      <c r="LA240" s="1"/>
      <c r="LB240" s="1"/>
      <c r="LC240" s="1"/>
      <c r="LD240" s="1"/>
      <c r="LE240" s="1"/>
      <c r="LF240" s="1"/>
      <c r="LG240" s="1"/>
      <c r="LH240" s="1"/>
      <c r="LI240" s="1"/>
      <c r="LJ240" s="1"/>
      <c r="LK240" s="1"/>
      <c r="LL240" s="1"/>
      <c r="LM240" s="1"/>
    </row>
    <row r="241" customFormat="false" ht="12.8" hidden="false" customHeight="false" outlineLevel="0" collapsed="false"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5" t="s">
        <v>28</v>
      </c>
      <c r="GO241" s="1"/>
      <c r="GP241" s="1" t="n">
        <f aca="false">+GZ103</f>
        <v>11553</v>
      </c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  <c r="IX241" s="1"/>
      <c r="IY241" s="1"/>
      <c r="IZ241" s="1"/>
      <c r="JA241" s="1"/>
      <c r="JB241" s="1"/>
      <c r="JC241" s="1"/>
      <c r="JD241" s="1"/>
      <c r="JE241" s="1"/>
      <c r="JF241" s="1"/>
      <c r="JG241" s="1"/>
      <c r="JH241" s="1"/>
      <c r="JI241" s="1"/>
      <c r="JJ241" s="1"/>
      <c r="JK241" s="1"/>
      <c r="JL241" s="1"/>
      <c r="JM241" s="1"/>
      <c r="JN241" s="1"/>
      <c r="JO241" s="1"/>
      <c r="JP241" s="1"/>
      <c r="JQ241" s="1"/>
      <c r="JR241" s="1"/>
      <c r="JS241" s="1"/>
      <c r="JT241" s="1"/>
      <c r="JU241" s="1"/>
      <c r="JV241" s="1"/>
      <c r="JW241" s="1"/>
      <c r="JX241" s="1"/>
      <c r="JY241" s="1"/>
      <c r="JZ241" s="1"/>
      <c r="KA241" s="1"/>
      <c r="KB241" s="1"/>
      <c r="KC241" s="1"/>
      <c r="KD241" s="1"/>
      <c r="KE241" s="1"/>
      <c r="KF241" s="1"/>
      <c r="KG241" s="1"/>
      <c r="KH241" s="1"/>
      <c r="KI241" s="1"/>
      <c r="KJ241" s="1"/>
      <c r="KK241" s="1"/>
      <c r="KL241" s="1"/>
      <c r="KM241" s="1"/>
      <c r="KN241" s="1"/>
      <c r="KO241" s="1"/>
      <c r="KP241" s="1"/>
      <c r="KQ241" s="1"/>
      <c r="KR241" s="1"/>
      <c r="KS241" s="1"/>
      <c r="KT241" s="1"/>
      <c r="KU241" s="1"/>
      <c r="KV241" s="1"/>
      <c r="KW241" s="1"/>
      <c r="KX241" s="1"/>
      <c r="KY241" s="1"/>
      <c r="KZ241" s="1"/>
      <c r="LA241" s="1"/>
      <c r="LB241" s="1"/>
      <c r="LC241" s="1"/>
      <c r="LD241" s="1"/>
      <c r="LE241" s="1"/>
      <c r="LF241" s="1"/>
      <c r="LG241" s="1"/>
      <c r="LH241" s="1"/>
      <c r="LI241" s="1"/>
      <c r="LJ241" s="1"/>
      <c r="LK241" s="1"/>
      <c r="LL241" s="1"/>
      <c r="LM241" s="1"/>
    </row>
    <row r="242" customFormat="false" ht="12.8" hidden="false" customHeight="false" outlineLevel="0" collapsed="false"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5" t="s">
        <v>29</v>
      </c>
      <c r="GO242" s="1"/>
      <c r="GP242" s="1" t="n">
        <f aca="false">+GZ104</f>
        <v>12287</v>
      </c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  <c r="IX242" s="1"/>
      <c r="IY242" s="1"/>
      <c r="IZ242" s="1"/>
      <c r="JA242" s="1"/>
      <c r="JB242" s="1"/>
      <c r="JC242" s="1"/>
      <c r="JD242" s="1"/>
      <c r="JE242" s="1"/>
      <c r="JF242" s="1"/>
      <c r="JG242" s="1"/>
      <c r="JH242" s="1"/>
      <c r="JI242" s="1"/>
      <c r="JJ242" s="1"/>
      <c r="JK242" s="1"/>
      <c r="JL242" s="1"/>
      <c r="JM242" s="1"/>
      <c r="JN242" s="1"/>
      <c r="JO242" s="1"/>
      <c r="JP242" s="1"/>
      <c r="JQ242" s="1"/>
      <c r="JR242" s="1"/>
      <c r="JS242" s="1"/>
      <c r="JT242" s="1"/>
      <c r="JU242" s="1"/>
      <c r="JV242" s="1"/>
      <c r="JW242" s="1"/>
      <c r="JX242" s="1"/>
      <c r="JY242" s="1"/>
      <c r="JZ242" s="1"/>
      <c r="KA242" s="1"/>
      <c r="KB242" s="1"/>
      <c r="KC242" s="1"/>
      <c r="KD242" s="1"/>
      <c r="KE242" s="1"/>
      <c r="KF242" s="1"/>
      <c r="KG242" s="1"/>
      <c r="KH242" s="1"/>
      <c r="KI242" s="1"/>
      <c r="KJ242" s="1"/>
      <c r="KK242" s="1"/>
      <c r="KL242" s="1"/>
      <c r="KM242" s="1"/>
      <c r="KN242" s="1"/>
      <c r="KO242" s="1"/>
      <c r="KP242" s="1"/>
      <c r="KQ242" s="1"/>
      <c r="KR242" s="1"/>
      <c r="KS242" s="1"/>
      <c r="KT242" s="1"/>
      <c r="KU242" s="1"/>
      <c r="KV242" s="1"/>
      <c r="KW242" s="1"/>
      <c r="KX242" s="1"/>
      <c r="KY242" s="1"/>
      <c r="KZ242" s="1"/>
      <c r="LA242" s="1"/>
      <c r="LB242" s="1"/>
      <c r="LC242" s="1"/>
      <c r="LD242" s="1"/>
      <c r="LE242" s="1"/>
      <c r="LF242" s="1"/>
      <c r="LG242" s="1"/>
      <c r="LH242" s="1"/>
      <c r="LI242" s="1"/>
      <c r="LJ242" s="1"/>
      <c r="LK242" s="1"/>
      <c r="LL242" s="1"/>
      <c r="LM242" s="1"/>
    </row>
    <row r="243" customFormat="false" ht="12.8" hidden="false" customHeight="false" outlineLevel="0" collapsed="false"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5" t="s">
        <v>30</v>
      </c>
      <c r="GO243" s="1"/>
      <c r="GP243" s="1" t="n">
        <f aca="false">+GZ105</f>
        <v>12641</v>
      </c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  <c r="IX243" s="1"/>
      <c r="IY243" s="1"/>
      <c r="IZ243" s="1"/>
      <c r="JA243" s="1"/>
      <c r="JB243" s="1"/>
      <c r="JC243" s="1"/>
      <c r="JD243" s="1"/>
      <c r="JE243" s="1"/>
      <c r="JF243" s="1"/>
      <c r="JG243" s="1"/>
      <c r="JH243" s="1"/>
      <c r="JI243" s="1"/>
      <c r="JJ243" s="1"/>
      <c r="JK243" s="1"/>
      <c r="JL243" s="1"/>
      <c r="JM243" s="1"/>
      <c r="JN243" s="1"/>
      <c r="JO243" s="1"/>
      <c r="JP243" s="1"/>
      <c r="JQ243" s="1"/>
      <c r="JR243" s="1"/>
      <c r="JS243" s="1"/>
      <c r="JT243" s="1"/>
      <c r="JU243" s="1"/>
      <c r="JV243" s="1"/>
      <c r="JW243" s="1"/>
      <c r="JX243" s="1"/>
      <c r="JY243" s="1"/>
      <c r="JZ243" s="1"/>
      <c r="KA243" s="1"/>
      <c r="KB243" s="1"/>
      <c r="KC243" s="1"/>
      <c r="KD243" s="1"/>
      <c r="KE243" s="1"/>
      <c r="KF243" s="1"/>
      <c r="KG243" s="1"/>
      <c r="KH243" s="1"/>
      <c r="KI243" s="1"/>
      <c r="KJ243" s="1"/>
      <c r="KK243" s="1"/>
      <c r="KL243" s="1"/>
      <c r="KM243" s="1"/>
      <c r="KN243" s="1"/>
      <c r="KO243" s="1"/>
      <c r="KP243" s="1"/>
      <c r="KQ243" s="1"/>
      <c r="KR243" s="1"/>
      <c r="KS243" s="1"/>
      <c r="KT243" s="1"/>
      <c r="KU243" s="1"/>
      <c r="KV243" s="1"/>
      <c r="KW243" s="1"/>
      <c r="KX243" s="1"/>
      <c r="KY243" s="1"/>
      <c r="KZ243" s="1"/>
      <c r="LA243" s="1"/>
      <c r="LB243" s="1"/>
      <c r="LC243" s="1"/>
      <c r="LD243" s="1"/>
      <c r="LE243" s="1"/>
      <c r="LF243" s="1"/>
      <c r="LG243" s="1"/>
      <c r="LH243" s="1"/>
      <c r="LI243" s="1"/>
      <c r="LJ243" s="1"/>
      <c r="LK243" s="1"/>
      <c r="LL243" s="1"/>
      <c r="LM243" s="1"/>
    </row>
    <row r="244" customFormat="false" ht="12.8" hidden="false" customHeight="false" outlineLevel="0" collapsed="false"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 t="s">
        <v>82</v>
      </c>
      <c r="GO244" s="1"/>
      <c r="GP244" s="6" t="n">
        <f aca="false">+HA94</f>
        <v>11740</v>
      </c>
      <c r="GQ244" s="1"/>
      <c r="GR244" s="16" t="s">
        <v>83</v>
      </c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  <c r="IX244" s="1"/>
      <c r="IY244" s="1"/>
      <c r="IZ244" s="1"/>
      <c r="JA244" s="1"/>
      <c r="JB244" s="1"/>
      <c r="JC244" s="1"/>
      <c r="JD244" s="1"/>
      <c r="JE244" s="1"/>
      <c r="JF244" s="1"/>
      <c r="JG244" s="1"/>
      <c r="JH244" s="1"/>
      <c r="JI244" s="1"/>
      <c r="JJ244" s="1"/>
      <c r="JK244" s="1"/>
      <c r="JL244" s="1"/>
      <c r="JM244" s="1"/>
      <c r="JN244" s="1"/>
      <c r="JO244" s="1"/>
      <c r="JP244" s="1"/>
      <c r="JQ244" s="1"/>
      <c r="JR244" s="1"/>
      <c r="JS244" s="1"/>
      <c r="JT244" s="1"/>
      <c r="JU244" s="1"/>
      <c r="JV244" s="1"/>
      <c r="JW244" s="1"/>
      <c r="JX244" s="1"/>
      <c r="JY244" s="1"/>
      <c r="JZ244" s="1"/>
      <c r="KA244" s="1"/>
      <c r="KB244" s="1"/>
      <c r="KC244" s="1"/>
      <c r="KD244" s="1"/>
      <c r="KE244" s="1"/>
      <c r="KF244" s="1"/>
      <c r="KG244" s="1"/>
      <c r="KH244" s="1"/>
      <c r="KI244" s="1"/>
      <c r="KJ244" s="1"/>
      <c r="KK244" s="1"/>
      <c r="KL244" s="1"/>
      <c r="KM244" s="1"/>
      <c r="KN244" s="1"/>
      <c r="KO244" s="1"/>
      <c r="KP244" s="1"/>
      <c r="KQ244" s="1"/>
      <c r="KR244" s="1"/>
      <c r="KS244" s="1"/>
      <c r="KT244" s="1"/>
      <c r="KU244" s="1"/>
      <c r="KV244" s="1"/>
      <c r="KW244" s="1"/>
      <c r="KX244" s="1"/>
      <c r="KY244" s="1"/>
      <c r="KZ244" s="1"/>
      <c r="LA244" s="1"/>
      <c r="LB244" s="1"/>
      <c r="LC244" s="1"/>
      <c r="LD244" s="1"/>
      <c r="LE244" s="1"/>
      <c r="LF244" s="1"/>
      <c r="LG244" s="1"/>
      <c r="LH244" s="1"/>
      <c r="LI244" s="1"/>
      <c r="LJ244" s="1"/>
      <c r="LK244" s="1"/>
      <c r="LL244" s="1"/>
      <c r="LM244" s="1"/>
    </row>
    <row r="245" customFormat="false" ht="12.8" hidden="false" customHeight="false" outlineLevel="0" collapsed="false"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5" t="s">
        <v>20</v>
      </c>
      <c r="GO245" s="1"/>
      <c r="GP245" s="6" t="n">
        <f aca="false">+HA95</f>
        <v>10631</v>
      </c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  <c r="KJ245" s="1"/>
      <c r="KK245" s="1"/>
      <c r="KL245" s="1"/>
      <c r="KM245" s="1"/>
      <c r="KN245" s="1"/>
      <c r="KO245" s="1"/>
      <c r="KP245" s="1"/>
      <c r="KQ245" s="1"/>
      <c r="KR245" s="1"/>
      <c r="KS245" s="1"/>
      <c r="KT245" s="1"/>
      <c r="KU245" s="1"/>
      <c r="KV245" s="1"/>
      <c r="KW245" s="1"/>
      <c r="KX245" s="1"/>
      <c r="KY245" s="1"/>
      <c r="KZ245" s="1"/>
      <c r="LA245" s="1"/>
      <c r="LB245" s="1"/>
      <c r="LC245" s="1"/>
      <c r="LD245" s="1"/>
      <c r="LE245" s="1"/>
      <c r="LF245" s="1"/>
      <c r="LG245" s="1"/>
      <c r="LH245" s="1"/>
      <c r="LI245" s="1"/>
      <c r="LJ245" s="1"/>
      <c r="LK245" s="1"/>
      <c r="LL245" s="1"/>
      <c r="LM245" s="1"/>
    </row>
    <row r="246" customFormat="false" ht="12.8" hidden="false" customHeight="false" outlineLevel="0" collapsed="false"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5" t="s">
        <v>21</v>
      </c>
      <c r="GO246" s="1"/>
      <c r="GP246" s="6" t="n">
        <f aca="false">+HA96</f>
        <v>9847</v>
      </c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  <c r="IX246" s="1"/>
      <c r="IY246" s="1"/>
      <c r="IZ246" s="1"/>
      <c r="JA246" s="1"/>
      <c r="JB246" s="1"/>
      <c r="JC246" s="1"/>
      <c r="JD246" s="1"/>
      <c r="JE246" s="1"/>
      <c r="JF246" s="1"/>
      <c r="JG246" s="1"/>
      <c r="JH246" s="1"/>
      <c r="JI246" s="1"/>
      <c r="JJ246" s="1"/>
      <c r="JK246" s="1"/>
      <c r="JL246" s="1"/>
      <c r="JM246" s="1"/>
      <c r="JN246" s="1"/>
      <c r="JO246" s="1"/>
      <c r="JP246" s="1"/>
      <c r="JQ246" s="1"/>
      <c r="JR246" s="1"/>
      <c r="JS246" s="1"/>
      <c r="JT246" s="1"/>
      <c r="JU246" s="1"/>
      <c r="JV246" s="1"/>
      <c r="JW246" s="1"/>
      <c r="JX246" s="1"/>
      <c r="JY246" s="1"/>
      <c r="JZ246" s="1"/>
      <c r="KA246" s="1"/>
      <c r="KB246" s="1"/>
      <c r="KC246" s="1"/>
      <c r="KD246" s="1"/>
      <c r="KE246" s="1"/>
      <c r="KF246" s="1"/>
      <c r="KG246" s="1"/>
      <c r="KH246" s="1"/>
      <c r="KI246" s="1"/>
      <c r="KJ246" s="1"/>
      <c r="KK246" s="1"/>
      <c r="KL246" s="1"/>
      <c r="KM246" s="1"/>
      <c r="KN246" s="1"/>
      <c r="KO246" s="1"/>
      <c r="KP246" s="1"/>
      <c r="KQ246" s="1"/>
      <c r="KR246" s="1"/>
      <c r="KS246" s="1"/>
      <c r="KT246" s="1"/>
      <c r="KU246" s="1"/>
      <c r="KV246" s="1"/>
      <c r="KW246" s="1"/>
      <c r="KX246" s="1"/>
      <c r="KY246" s="1"/>
      <c r="KZ246" s="1"/>
      <c r="LA246" s="1"/>
      <c r="LB246" s="1"/>
      <c r="LC246" s="1"/>
      <c r="LD246" s="1"/>
      <c r="LE246" s="1"/>
      <c r="LF246" s="1"/>
      <c r="LG246" s="1"/>
      <c r="LH246" s="1"/>
      <c r="LI246" s="1"/>
      <c r="LJ246" s="1"/>
      <c r="LK246" s="1"/>
      <c r="LL246" s="1"/>
      <c r="LM246" s="1"/>
    </row>
    <row r="247" customFormat="false" ht="12.8" hidden="false" customHeight="false" outlineLevel="0" collapsed="false"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5" t="s">
        <v>22</v>
      </c>
      <c r="GO247" s="1"/>
      <c r="GP247" s="6" t="n">
        <f aca="false">+HA97</f>
        <v>9183</v>
      </c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  <c r="IX247" s="1"/>
      <c r="IY247" s="1"/>
      <c r="IZ247" s="1"/>
      <c r="JA247" s="1"/>
      <c r="JB247" s="1"/>
      <c r="JC247" s="1"/>
      <c r="JD247" s="1"/>
      <c r="JE247" s="1"/>
      <c r="JF247" s="1"/>
      <c r="JG247" s="1"/>
      <c r="JH247" s="1"/>
      <c r="JI247" s="1"/>
      <c r="JJ247" s="1"/>
      <c r="JK247" s="1"/>
      <c r="JL247" s="1"/>
      <c r="JM247" s="1"/>
      <c r="JN247" s="1"/>
      <c r="JO247" s="1"/>
      <c r="JP247" s="1"/>
      <c r="JQ247" s="1"/>
      <c r="JR247" s="1"/>
      <c r="JS247" s="1"/>
      <c r="JT247" s="1"/>
      <c r="JU247" s="1"/>
      <c r="JV247" s="1"/>
      <c r="JW247" s="1"/>
      <c r="JX247" s="1"/>
      <c r="JY247" s="1"/>
      <c r="JZ247" s="1"/>
      <c r="KA247" s="1"/>
      <c r="KB247" s="1"/>
      <c r="KC247" s="1"/>
      <c r="KD247" s="1"/>
      <c r="KE247" s="1"/>
      <c r="KF247" s="1"/>
      <c r="KG247" s="1"/>
      <c r="KH247" s="1"/>
      <c r="KI247" s="1"/>
      <c r="KJ247" s="1"/>
      <c r="KK247" s="1"/>
      <c r="KL247" s="1"/>
      <c r="KM247" s="1"/>
      <c r="KN247" s="1"/>
      <c r="KO247" s="1"/>
      <c r="KP247" s="1"/>
      <c r="KQ247" s="1"/>
      <c r="KR247" s="1"/>
      <c r="KS247" s="1"/>
      <c r="KT247" s="1"/>
      <c r="KU247" s="1"/>
      <c r="KV247" s="1"/>
      <c r="KW247" s="1"/>
      <c r="KX247" s="1"/>
      <c r="KY247" s="1"/>
      <c r="KZ247" s="1"/>
      <c r="LA247" s="1"/>
      <c r="LB247" s="1"/>
      <c r="LC247" s="1"/>
      <c r="LD247" s="1"/>
      <c r="LE247" s="1"/>
      <c r="LF247" s="1"/>
      <c r="LG247" s="1"/>
      <c r="LH247" s="1"/>
      <c r="LI247" s="1"/>
      <c r="LJ247" s="1"/>
      <c r="LK247" s="1"/>
      <c r="LL247" s="1"/>
      <c r="LM247" s="1"/>
    </row>
    <row r="248" customFormat="false" ht="12.8" hidden="false" customHeight="false" outlineLevel="0" collapsed="false"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5" t="s">
        <v>23</v>
      </c>
      <c r="GO248" s="1"/>
      <c r="GP248" s="6" t="n">
        <f aca="false">+HA98</f>
        <v>8151</v>
      </c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  <c r="IX248" s="1"/>
      <c r="IY248" s="1"/>
      <c r="IZ248" s="1"/>
      <c r="JA248" s="1"/>
      <c r="JB248" s="1"/>
      <c r="JC248" s="1"/>
      <c r="JD248" s="1"/>
      <c r="JE248" s="1"/>
      <c r="JF248" s="1"/>
      <c r="JG248" s="1"/>
      <c r="JH248" s="1"/>
      <c r="JI248" s="1"/>
      <c r="JJ248" s="1"/>
      <c r="JK248" s="1"/>
      <c r="JL248" s="1"/>
      <c r="JM248" s="1"/>
      <c r="JN248" s="1"/>
      <c r="JO248" s="1"/>
      <c r="JP248" s="1"/>
      <c r="JQ248" s="1"/>
      <c r="JR248" s="1"/>
      <c r="JS248" s="1"/>
      <c r="JT248" s="1"/>
      <c r="JU248" s="1"/>
      <c r="JV248" s="1"/>
      <c r="JW248" s="1"/>
      <c r="JX248" s="1"/>
      <c r="JY248" s="1"/>
      <c r="JZ248" s="1"/>
      <c r="KA248" s="1"/>
      <c r="KB248" s="1"/>
      <c r="KC248" s="1"/>
      <c r="KD248" s="1"/>
      <c r="KE248" s="1"/>
      <c r="KF248" s="1"/>
      <c r="KG248" s="1"/>
      <c r="KH248" s="1"/>
      <c r="KI248" s="1"/>
      <c r="KJ248" s="1"/>
      <c r="KK248" s="1"/>
      <c r="KL248" s="1"/>
      <c r="KM248" s="1"/>
      <c r="KN248" s="1"/>
      <c r="KO248" s="1"/>
      <c r="KP248" s="1"/>
      <c r="KQ248" s="1"/>
      <c r="KR248" s="1"/>
      <c r="KS248" s="1"/>
      <c r="KT248" s="1"/>
      <c r="KU248" s="1"/>
      <c r="KV248" s="1"/>
      <c r="KW248" s="1"/>
      <c r="KX248" s="1"/>
      <c r="KY248" s="1"/>
      <c r="KZ248" s="1"/>
      <c r="LA248" s="1"/>
      <c r="LB248" s="1"/>
      <c r="LC248" s="1"/>
      <c r="LD248" s="1"/>
      <c r="LE248" s="1"/>
      <c r="LF248" s="1"/>
      <c r="LG248" s="1"/>
      <c r="LH248" s="1"/>
      <c r="LI248" s="1"/>
      <c r="LJ248" s="1"/>
      <c r="LK248" s="1"/>
      <c r="LL248" s="1"/>
      <c r="LM248" s="1"/>
    </row>
    <row r="249" customFormat="false" ht="12.8" hidden="false" customHeight="false" outlineLevel="0" collapsed="false"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5" t="s">
        <v>24</v>
      </c>
      <c r="GO249" s="1"/>
      <c r="GP249" s="6" t="n">
        <f aca="false">+HA99</f>
        <v>6960</v>
      </c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  <c r="IX249" s="1"/>
      <c r="IY249" s="1"/>
      <c r="IZ249" s="1"/>
      <c r="JA249" s="1"/>
      <c r="JB249" s="1"/>
      <c r="JC249" s="1"/>
      <c r="JD249" s="1"/>
      <c r="JE249" s="1"/>
      <c r="JF249" s="1"/>
      <c r="JG249" s="1"/>
      <c r="JH249" s="1"/>
      <c r="JI249" s="1"/>
      <c r="JJ249" s="1"/>
      <c r="JK249" s="1"/>
      <c r="JL249" s="1"/>
      <c r="JM249" s="1"/>
      <c r="JN249" s="1"/>
      <c r="JO249" s="1"/>
      <c r="JP249" s="1"/>
      <c r="JQ249" s="1"/>
      <c r="JR249" s="1"/>
      <c r="JS249" s="1"/>
      <c r="JT249" s="1"/>
      <c r="JU249" s="1"/>
      <c r="JV249" s="1"/>
      <c r="JW249" s="1"/>
      <c r="JX249" s="1"/>
      <c r="JY249" s="1"/>
      <c r="JZ249" s="1"/>
      <c r="KA249" s="1"/>
      <c r="KB249" s="1"/>
      <c r="KC249" s="1"/>
      <c r="KD249" s="1"/>
      <c r="KE249" s="1"/>
      <c r="KF249" s="1"/>
      <c r="KG249" s="1"/>
      <c r="KH249" s="1"/>
      <c r="KI249" s="1"/>
      <c r="KJ249" s="1"/>
      <c r="KK249" s="1"/>
      <c r="KL249" s="1"/>
      <c r="KM249" s="1"/>
      <c r="KN249" s="1"/>
      <c r="KO249" s="1"/>
      <c r="KP249" s="1"/>
      <c r="KQ249" s="1"/>
      <c r="KR249" s="1"/>
      <c r="KS249" s="1"/>
      <c r="KT249" s="1"/>
      <c r="KU249" s="1"/>
      <c r="KV249" s="1"/>
      <c r="KW249" s="1"/>
      <c r="KX249" s="1"/>
      <c r="KY249" s="1"/>
      <c r="KZ249" s="1"/>
      <c r="LA249" s="1"/>
      <c r="LB249" s="1"/>
      <c r="LC249" s="1"/>
      <c r="LD249" s="1"/>
      <c r="LE249" s="1"/>
      <c r="LF249" s="1"/>
      <c r="LG249" s="1"/>
      <c r="LH249" s="1"/>
      <c r="LI249" s="1"/>
      <c r="LJ249" s="1"/>
      <c r="LK249" s="1"/>
      <c r="LL249" s="1"/>
      <c r="LM249" s="1"/>
    </row>
    <row r="250" customFormat="false" ht="12.8" hidden="false" customHeight="false" outlineLevel="0" collapsed="false"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5" t="s">
        <v>25</v>
      </c>
      <c r="GO250" s="1"/>
      <c r="GP250" s="6" t="n">
        <f aca="false">+HA100</f>
        <v>5785</v>
      </c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  <c r="IX250" s="1"/>
      <c r="IY250" s="1"/>
      <c r="IZ250" s="1"/>
      <c r="JA250" s="1"/>
      <c r="JB250" s="1"/>
      <c r="JC250" s="1"/>
      <c r="JD250" s="1"/>
      <c r="JE250" s="1"/>
      <c r="JF250" s="1"/>
      <c r="JG250" s="1"/>
      <c r="JH250" s="1"/>
      <c r="JI250" s="1"/>
      <c r="JJ250" s="1"/>
      <c r="JK250" s="1"/>
      <c r="JL250" s="1"/>
      <c r="JM250" s="1"/>
      <c r="JN250" s="1"/>
      <c r="JO250" s="1"/>
      <c r="JP250" s="1"/>
      <c r="JQ250" s="1"/>
      <c r="JR250" s="1"/>
      <c r="JS250" s="1"/>
      <c r="JT250" s="1"/>
      <c r="JU250" s="1"/>
      <c r="JV250" s="1"/>
      <c r="JW250" s="1"/>
      <c r="JX250" s="1"/>
      <c r="JY250" s="1"/>
      <c r="JZ250" s="1"/>
      <c r="KA250" s="1"/>
      <c r="KB250" s="1"/>
      <c r="KC250" s="1"/>
      <c r="KD250" s="1"/>
      <c r="KE250" s="1"/>
      <c r="KF250" s="1"/>
      <c r="KG250" s="1"/>
      <c r="KH250" s="1"/>
      <c r="KI250" s="1"/>
      <c r="KJ250" s="1"/>
      <c r="KK250" s="1"/>
      <c r="KL250" s="1"/>
      <c r="KM250" s="1"/>
      <c r="KN250" s="1"/>
      <c r="KO250" s="1"/>
      <c r="KP250" s="1"/>
      <c r="KQ250" s="1"/>
      <c r="KR250" s="1"/>
      <c r="KS250" s="1"/>
      <c r="KT250" s="1"/>
      <c r="KU250" s="1"/>
      <c r="KV250" s="1"/>
      <c r="KW250" s="1"/>
      <c r="KX250" s="1"/>
      <c r="KY250" s="1"/>
      <c r="KZ250" s="1"/>
      <c r="LA250" s="1"/>
      <c r="LB250" s="1"/>
      <c r="LC250" s="1"/>
      <c r="LD250" s="1"/>
      <c r="LE250" s="1"/>
      <c r="LF250" s="1"/>
      <c r="LG250" s="1"/>
      <c r="LH250" s="1"/>
      <c r="LI250" s="1"/>
      <c r="LJ250" s="1"/>
      <c r="LK250" s="1"/>
      <c r="LL250" s="1"/>
      <c r="LM250" s="1"/>
    </row>
    <row r="251" customFormat="false" ht="12.8" hidden="false" customHeight="false" outlineLevel="0" collapsed="false"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5" t="s">
        <v>26</v>
      </c>
      <c r="GO251" s="1"/>
      <c r="GP251" s="6" t="n">
        <f aca="false">+HA101</f>
        <v>4395</v>
      </c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  <c r="IX251" s="1"/>
      <c r="IY251" s="1"/>
      <c r="IZ251" s="1"/>
      <c r="JA251" s="1"/>
      <c r="JB251" s="1"/>
      <c r="JC251" s="1"/>
      <c r="JD251" s="1"/>
      <c r="JE251" s="1"/>
      <c r="JF251" s="1"/>
      <c r="JG251" s="1"/>
      <c r="JH251" s="1"/>
      <c r="JI251" s="1"/>
      <c r="JJ251" s="1"/>
      <c r="JK251" s="1"/>
      <c r="JL251" s="1"/>
      <c r="JM251" s="1"/>
      <c r="JN251" s="1"/>
      <c r="JO251" s="1"/>
      <c r="JP251" s="1"/>
      <c r="JQ251" s="1"/>
      <c r="JR251" s="1"/>
      <c r="JS251" s="1"/>
      <c r="JT251" s="1"/>
      <c r="JU251" s="1"/>
      <c r="JV251" s="1"/>
      <c r="JW251" s="1"/>
      <c r="JX251" s="1"/>
      <c r="JY251" s="1"/>
      <c r="JZ251" s="1"/>
      <c r="KA251" s="1"/>
      <c r="KB251" s="1"/>
      <c r="KC251" s="1"/>
      <c r="KD251" s="1"/>
      <c r="KE251" s="1"/>
      <c r="KF251" s="1"/>
      <c r="KG251" s="1"/>
      <c r="KH251" s="1"/>
      <c r="KI251" s="1"/>
      <c r="KJ251" s="1"/>
      <c r="KK251" s="1"/>
      <c r="KL251" s="1"/>
      <c r="KM251" s="1"/>
      <c r="KN251" s="1"/>
      <c r="KO251" s="1"/>
      <c r="KP251" s="1"/>
      <c r="KQ251" s="1"/>
      <c r="KR251" s="1"/>
      <c r="KS251" s="1"/>
      <c r="KT251" s="1"/>
      <c r="KU251" s="1"/>
      <c r="KV251" s="1"/>
      <c r="KW251" s="1"/>
      <c r="KX251" s="1"/>
      <c r="KY251" s="1"/>
      <c r="KZ251" s="1"/>
      <c r="LA251" s="1"/>
      <c r="LB251" s="1"/>
      <c r="LC251" s="1"/>
      <c r="LD251" s="1"/>
      <c r="LE251" s="1"/>
      <c r="LF251" s="1"/>
      <c r="LG251" s="1"/>
      <c r="LH251" s="1"/>
      <c r="LI251" s="1"/>
      <c r="LJ251" s="1"/>
      <c r="LK251" s="1"/>
      <c r="LL251" s="1"/>
      <c r="LM251" s="1"/>
    </row>
    <row r="252" customFormat="false" ht="12.8" hidden="false" customHeight="false" outlineLevel="0" collapsed="false"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5" t="s">
        <v>27</v>
      </c>
      <c r="GO252" s="1"/>
      <c r="GP252" s="6" t="n">
        <f aca="false">+HA102</f>
        <v>3628</v>
      </c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  <c r="IX252" s="1"/>
      <c r="IY252" s="1"/>
      <c r="IZ252" s="1"/>
      <c r="JA252" s="1"/>
      <c r="JB252" s="1"/>
      <c r="JC252" s="1"/>
      <c r="JD252" s="1"/>
      <c r="JE252" s="1"/>
      <c r="JF252" s="1"/>
      <c r="JG252" s="1"/>
      <c r="JH252" s="1"/>
      <c r="JI252" s="1"/>
      <c r="JJ252" s="1"/>
      <c r="JK252" s="1"/>
      <c r="JL252" s="1"/>
      <c r="JM252" s="1"/>
      <c r="JN252" s="1"/>
      <c r="JO252" s="1"/>
      <c r="JP252" s="1"/>
      <c r="JQ252" s="1"/>
      <c r="JR252" s="1"/>
      <c r="JS252" s="1"/>
      <c r="JT252" s="1"/>
      <c r="JU252" s="1"/>
      <c r="JV252" s="1"/>
      <c r="JW252" s="1"/>
      <c r="JX252" s="1"/>
      <c r="JY252" s="1"/>
      <c r="JZ252" s="1"/>
      <c r="KA252" s="1"/>
      <c r="KB252" s="1"/>
      <c r="KC252" s="1"/>
      <c r="KD252" s="1"/>
      <c r="KE252" s="1"/>
      <c r="KF252" s="1"/>
      <c r="KG252" s="1"/>
      <c r="KH252" s="1"/>
      <c r="KI252" s="1"/>
      <c r="KJ252" s="1"/>
      <c r="KK252" s="1"/>
      <c r="KL252" s="1"/>
      <c r="KM252" s="1"/>
      <c r="KN252" s="1"/>
      <c r="KO252" s="1"/>
      <c r="KP252" s="1"/>
      <c r="KQ252" s="1"/>
      <c r="KR252" s="1"/>
      <c r="KS252" s="1"/>
      <c r="KT252" s="1"/>
      <c r="KU252" s="1"/>
      <c r="KV252" s="1"/>
      <c r="KW252" s="1"/>
      <c r="KX252" s="1"/>
      <c r="KY252" s="1"/>
      <c r="KZ252" s="1"/>
      <c r="LA252" s="1"/>
      <c r="LB252" s="1"/>
      <c r="LC252" s="1"/>
      <c r="LD252" s="1"/>
      <c r="LE252" s="1"/>
      <c r="LF252" s="1"/>
      <c r="LG252" s="1"/>
      <c r="LH252" s="1"/>
      <c r="LI252" s="1"/>
      <c r="LJ252" s="1"/>
      <c r="LK252" s="1"/>
      <c r="LL252" s="1"/>
      <c r="LM252" s="1"/>
    </row>
    <row r="253" customFormat="false" ht="12.8" hidden="false" customHeight="false" outlineLevel="0" collapsed="false"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5" t="s">
        <v>28</v>
      </c>
      <c r="GO253" s="1"/>
      <c r="GP253" s="6" t="n">
        <f aca="false">+HA103</f>
        <v>2547</v>
      </c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  <c r="IX253" s="1"/>
      <c r="IY253" s="1"/>
      <c r="IZ253" s="1"/>
      <c r="JA253" s="1"/>
      <c r="JB253" s="1"/>
      <c r="JC253" s="1"/>
      <c r="JD253" s="1"/>
      <c r="JE253" s="1"/>
      <c r="JF253" s="1"/>
      <c r="JG253" s="1"/>
      <c r="JH253" s="1"/>
      <c r="JI253" s="1"/>
      <c r="JJ253" s="1"/>
      <c r="JK253" s="1"/>
      <c r="JL253" s="1"/>
      <c r="JM253" s="1"/>
      <c r="JN253" s="1"/>
      <c r="JO253" s="1"/>
      <c r="JP253" s="1"/>
      <c r="JQ253" s="1"/>
      <c r="JR253" s="1"/>
      <c r="JS253" s="1"/>
      <c r="JT253" s="1"/>
      <c r="JU253" s="1"/>
      <c r="JV253" s="1"/>
      <c r="JW253" s="1"/>
      <c r="JX253" s="1"/>
      <c r="JY253" s="1"/>
      <c r="JZ253" s="1"/>
      <c r="KA253" s="1"/>
      <c r="KB253" s="1"/>
      <c r="KC253" s="1"/>
      <c r="KD253" s="1"/>
      <c r="KE253" s="1"/>
      <c r="KF253" s="1"/>
      <c r="KG253" s="1"/>
      <c r="KH253" s="1"/>
      <c r="KI253" s="1"/>
      <c r="KJ253" s="1"/>
      <c r="KK253" s="1"/>
      <c r="KL253" s="1"/>
      <c r="KM253" s="1"/>
      <c r="KN253" s="1"/>
      <c r="KO253" s="1"/>
      <c r="KP253" s="1"/>
      <c r="KQ253" s="1"/>
      <c r="KR253" s="1"/>
      <c r="KS253" s="1"/>
      <c r="KT253" s="1"/>
      <c r="KU253" s="1"/>
      <c r="KV253" s="1"/>
      <c r="KW253" s="1"/>
      <c r="KX253" s="1"/>
      <c r="KY253" s="1"/>
      <c r="KZ253" s="1"/>
      <c r="LA253" s="1"/>
      <c r="LB253" s="1"/>
      <c r="LC253" s="1"/>
      <c r="LD253" s="1"/>
      <c r="LE253" s="1"/>
      <c r="LF253" s="1"/>
      <c r="LG253" s="1"/>
      <c r="LH253" s="1"/>
      <c r="LI253" s="1"/>
      <c r="LJ253" s="1"/>
      <c r="LK253" s="1"/>
      <c r="LL253" s="1"/>
      <c r="LM253" s="1"/>
    </row>
    <row r="254" customFormat="false" ht="12.8" hidden="false" customHeight="false" outlineLevel="0" collapsed="false"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5" t="s">
        <v>29</v>
      </c>
      <c r="GO254" s="1"/>
      <c r="GP254" s="6" t="n">
        <f aca="false">+HA104</f>
        <v>1413</v>
      </c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  <c r="IX254" s="1"/>
      <c r="IY254" s="1"/>
      <c r="IZ254" s="1"/>
      <c r="JA254" s="1"/>
      <c r="JB254" s="1"/>
      <c r="JC254" s="1"/>
      <c r="JD254" s="1"/>
      <c r="JE254" s="1"/>
      <c r="JF254" s="1"/>
      <c r="JG254" s="1"/>
      <c r="JH254" s="1"/>
      <c r="JI254" s="1"/>
      <c r="JJ254" s="1"/>
      <c r="JK254" s="1"/>
      <c r="JL254" s="1"/>
      <c r="JM254" s="1"/>
      <c r="JN254" s="1"/>
      <c r="JO254" s="1"/>
      <c r="JP254" s="1"/>
      <c r="JQ254" s="1"/>
      <c r="JR254" s="1"/>
      <c r="JS254" s="1"/>
      <c r="JT254" s="1"/>
      <c r="JU254" s="1"/>
      <c r="JV254" s="1"/>
      <c r="JW254" s="1"/>
      <c r="JX254" s="1"/>
      <c r="JY254" s="1"/>
      <c r="JZ254" s="1"/>
      <c r="KA254" s="1"/>
      <c r="KB254" s="1"/>
      <c r="KC254" s="1"/>
      <c r="KD254" s="1"/>
      <c r="KE254" s="1"/>
      <c r="KF254" s="1"/>
      <c r="KG254" s="1"/>
      <c r="KH254" s="1"/>
      <c r="KI254" s="1"/>
      <c r="KJ254" s="1"/>
      <c r="KK254" s="1"/>
      <c r="KL254" s="1"/>
      <c r="KM254" s="1"/>
      <c r="KN254" s="1"/>
      <c r="KO254" s="1"/>
      <c r="KP254" s="1"/>
      <c r="KQ254" s="1"/>
      <c r="KR254" s="1"/>
      <c r="KS254" s="1"/>
      <c r="KT254" s="1"/>
      <c r="KU254" s="1"/>
      <c r="KV254" s="1"/>
      <c r="KW254" s="1"/>
      <c r="KX254" s="1"/>
      <c r="KY254" s="1"/>
      <c r="KZ254" s="1"/>
      <c r="LA254" s="1"/>
      <c r="LB254" s="1"/>
      <c r="LC254" s="1"/>
      <c r="LD254" s="1"/>
      <c r="LE254" s="1"/>
      <c r="LF254" s="1"/>
      <c r="LG254" s="1"/>
      <c r="LH254" s="1"/>
      <c r="LI254" s="1"/>
      <c r="LJ254" s="1"/>
      <c r="LK254" s="1"/>
      <c r="LL254" s="1"/>
      <c r="LM254" s="1"/>
    </row>
    <row r="255" customFormat="false" ht="12.8" hidden="false" customHeight="false" outlineLevel="0" collapsed="false"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5" t="s">
        <v>30</v>
      </c>
      <c r="GO255" s="1"/>
      <c r="GP255" s="6" t="n">
        <f aca="false">+HA105</f>
        <v>382</v>
      </c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  <c r="IX255" s="1"/>
      <c r="IY255" s="1"/>
      <c r="IZ255" s="1"/>
      <c r="JA255" s="1"/>
      <c r="JB255" s="1"/>
      <c r="JC255" s="1"/>
      <c r="JD255" s="1"/>
      <c r="JE255" s="1"/>
      <c r="JF255" s="1"/>
      <c r="JG255" s="1"/>
      <c r="JH255" s="1"/>
      <c r="JI255" s="1"/>
      <c r="JJ255" s="1"/>
      <c r="JK255" s="1"/>
      <c r="JL255" s="1"/>
      <c r="JM255" s="1"/>
      <c r="JN255" s="1"/>
      <c r="JO255" s="1"/>
      <c r="JP255" s="1"/>
      <c r="JQ255" s="1"/>
      <c r="JR255" s="1"/>
      <c r="JS255" s="1"/>
      <c r="JT255" s="1"/>
      <c r="JU255" s="1"/>
      <c r="JV255" s="1"/>
      <c r="JW255" s="1"/>
      <c r="JX255" s="1"/>
      <c r="JY255" s="1"/>
      <c r="JZ255" s="1"/>
      <c r="KA255" s="1"/>
      <c r="KB255" s="1"/>
      <c r="KC255" s="1"/>
      <c r="KD255" s="1"/>
      <c r="KE255" s="1"/>
      <c r="KF255" s="1"/>
      <c r="KG255" s="1"/>
      <c r="KH255" s="1"/>
      <c r="KI255" s="1"/>
      <c r="KJ255" s="1"/>
      <c r="KK255" s="1"/>
      <c r="KL255" s="1"/>
      <c r="KM255" s="1"/>
      <c r="KN255" s="1"/>
      <c r="KO255" s="1"/>
      <c r="KP255" s="1"/>
      <c r="KQ255" s="1"/>
      <c r="KR255" s="1"/>
      <c r="KS255" s="1"/>
      <c r="KT255" s="1"/>
      <c r="KU255" s="1"/>
      <c r="KV255" s="1"/>
      <c r="KW255" s="1"/>
      <c r="KX255" s="1"/>
      <c r="KY255" s="1"/>
      <c r="KZ255" s="1"/>
      <c r="LA255" s="1"/>
      <c r="LB255" s="1"/>
      <c r="LC255" s="1"/>
      <c r="LD255" s="1"/>
      <c r="LE255" s="1"/>
      <c r="LF255" s="1"/>
      <c r="LG255" s="1"/>
      <c r="LH255" s="1"/>
      <c r="LI255" s="1"/>
      <c r="LJ255" s="1"/>
      <c r="LK255" s="1"/>
      <c r="LL255" s="1"/>
      <c r="LM255" s="1"/>
    </row>
  </sheetData>
  <mergeCells count="35">
    <mergeCell ref="K2:Q2"/>
    <mergeCell ref="AS2:AY2"/>
    <mergeCell ref="BW2:CB2"/>
    <mergeCell ref="CU2:CZ2"/>
    <mergeCell ref="DO2:DT2"/>
    <mergeCell ref="EF2:EK2"/>
    <mergeCell ref="FD2:FI2"/>
    <mergeCell ref="FX2:GT2"/>
    <mergeCell ref="HM2:HS2"/>
    <mergeCell ref="IJ2:IQ2"/>
    <mergeCell ref="ES3:EW3"/>
    <mergeCell ref="EZ3:FH3"/>
    <mergeCell ref="K36:Q36"/>
    <mergeCell ref="AS36:AY36"/>
    <mergeCell ref="BW36:CB36"/>
    <mergeCell ref="CV36:DA36"/>
    <mergeCell ref="DN36:DS36"/>
    <mergeCell ref="EE36:EJ36"/>
    <mergeCell ref="FD36:FI36"/>
    <mergeCell ref="FX36:GT36"/>
    <mergeCell ref="HM36:HS36"/>
    <mergeCell ref="IJ36:IQ36"/>
    <mergeCell ref="EX37:FB37"/>
    <mergeCell ref="EX68:FC68"/>
    <mergeCell ref="K75:Q75"/>
    <mergeCell ref="AS75:AX75"/>
    <mergeCell ref="BW75:CB75"/>
    <mergeCell ref="CW75:DA75"/>
    <mergeCell ref="DN75:DR75"/>
    <mergeCell ref="EE75:EI75"/>
    <mergeCell ref="EY75:FD75"/>
    <mergeCell ref="FX75:GT75"/>
    <mergeCell ref="HM75:HS75"/>
    <mergeCell ref="IJ75:IQ75"/>
    <mergeCell ref="FX107:FZ107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91322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2005-01-27T08:52:12Z</dcterms:created>
  <dc:language>en-US</dc:language>
  <cp:lastModifiedBy>David Forrest</cp:lastModifiedBy>
  <cp:lastPrinted>2009-01-26T11:35:05Z</cp:lastPrinted>
  <dcterms:modified xsi:type="dcterms:W3CDTF">2016-02-29T10:30:33Z</dcterms:modified>
  <cp:revision>173</cp:revision>
</cp:coreProperties>
</file>